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lkri\Downloads\"/>
    </mc:Choice>
  </mc:AlternateContent>
  <bookViews>
    <workbookView xWindow="0" yWindow="0" windowWidth="0" windowHeight="0"/>
  </bookViews>
  <sheets>
    <sheet name="Rekapitulace stavby" sheetId="1" r:id="rId1"/>
    <sheet name="01 - Elektroinstalace NN ..." sheetId="2" r:id="rId2"/>
    <sheet name="02 - Rozvaděč RH" sheetId="3" r:id="rId3"/>
    <sheet name="03 - Rozvadeč R-SUTERÉN" sheetId="4" r:id="rId4"/>
    <sheet name="04 - Rozvaděč R-PATRO" sheetId="5" r:id="rId5"/>
    <sheet name="05 - Slaboproudá elektroi..." sheetId="6" r:id="rId6"/>
    <sheet name="06 - Podhledy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Elektroinstalace NN ...'!$C$90:$K$257</definedName>
    <definedName name="_xlnm.Print_Area" localSheetId="1">'01 - Elektroinstalace NN ...'!$C$4:$J$39,'01 - Elektroinstalace NN ...'!$C$45:$J$72,'01 - Elektroinstalace NN ...'!$C$78:$K$257</definedName>
    <definedName name="_xlnm.Print_Titles" localSheetId="1">'01 - Elektroinstalace NN ...'!$90:$90</definedName>
    <definedName name="_xlnm._FilterDatabase" localSheetId="2" hidden="1">'02 - Rozvaděč RH'!$C$80:$K$126</definedName>
    <definedName name="_xlnm.Print_Area" localSheetId="2">'02 - Rozvaděč RH'!$C$4:$J$39,'02 - Rozvaděč RH'!$C$45:$J$62,'02 - Rozvaděč RH'!$C$68:$K$126</definedName>
    <definedName name="_xlnm.Print_Titles" localSheetId="2">'02 - Rozvaděč RH'!$80:$80</definedName>
    <definedName name="_xlnm._FilterDatabase" localSheetId="3" hidden="1">'03 - Rozvadeč R-SUTERÉN'!$C$80:$K$110</definedName>
    <definedName name="_xlnm.Print_Area" localSheetId="3">'03 - Rozvadeč R-SUTERÉN'!$C$4:$J$39,'03 - Rozvadeč R-SUTERÉN'!$C$45:$J$62,'03 - Rozvadeč R-SUTERÉN'!$C$68:$K$110</definedName>
    <definedName name="_xlnm.Print_Titles" localSheetId="3">'03 - Rozvadeč R-SUTERÉN'!$80:$80</definedName>
    <definedName name="_xlnm._FilterDatabase" localSheetId="4" hidden="1">'04 - Rozvaděč R-PATRO'!$C$80:$K$110</definedName>
    <definedName name="_xlnm.Print_Area" localSheetId="4">'04 - Rozvaděč R-PATRO'!$C$4:$J$39,'04 - Rozvaděč R-PATRO'!$C$45:$J$62,'04 - Rozvaděč R-PATRO'!$C$68:$K$110</definedName>
    <definedName name="_xlnm.Print_Titles" localSheetId="4">'04 - Rozvaděč R-PATRO'!$80:$80</definedName>
    <definedName name="_xlnm._FilterDatabase" localSheetId="5" hidden="1">'05 - Slaboproudá elektroi...'!$C$82:$K$135</definedName>
    <definedName name="_xlnm.Print_Area" localSheetId="5">'05 - Slaboproudá elektroi...'!$C$4:$J$39,'05 - Slaboproudá elektroi...'!$C$45:$J$64,'05 - Slaboproudá elektroi...'!$C$70:$K$135</definedName>
    <definedName name="_xlnm.Print_Titles" localSheetId="5">'05 - Slaboproudá elektroi...'!$82:$82</definedName>
    <definedName name="_xlnm._FilterDatabase" localSheetId="6" hidden="1">'06 - Podhledy'!$C$80:$K$87</definedName>
    <definedName name="_xlnm.Print_Area" localSheetId="6">'06 - Podhledy'!$C$4:$J$39,'06 - Podhledy'!$C$45:$J$62,'06 - Podhledy'!$C$68:$K$87</definedName>
    <definedName name="_xlnm.Print_Titles" localSheetId="6">'06 - Podhledy'!$80:$80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52"/>
  <c r="E7"/>
  <c r="E48"/>
  <c i="6" r="J37"/>
  <c r="J36"/>
  <c i="1" r="AY59"/>
  <c i="6" r="J35"/>
  <c i="1" r="AX59"/>
  <c i="6"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F77"/>
  <c r="E75"/>
  <c r="F52"/>
  <c r="E50"/>
  <c r="J24"/>
  <c r="E24"/>
  <c r="J55"/>
  <c r="J23"/>
  <c r="J21"/>
  <c r="E21"/>
  <c r="J54"/>
  <c r="J20"/>
  <c r="J18"/>
  <c r="E18"/>
  <c r="F55"/>
  <c r="J17"/>
  <c r="J15"/>
  <c r="E15"/>
  <c r="F79"/>
  <c r="J14"/>
  <c r="J12"/>
  <c r="J77"/>
  <c r="E7"/>
  <c r="E48"/>
  <c i="5" r="J37"/>
  <c r="J36"/>
  <c i="1" r="AY58"/>
  <c i="5" r="J35"/>
  <c i="1" r="AX58"/>
  <c i="5"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55"/>
  <c r="J17"/>
  <c r="J15"/>
  <c r="E15"/>
  <c r="F77"/>
  <c r="J14"/>
  <c r="J12"/>
  <c r="J52"/>
  <c r="E7"/>
  <c r="E71"/>
  <c i="4" r="J37"/>
  <c r="J36"/>
  <c i="1" r="AY57"/>
  <c i="4" r="J35"/>
  <c i="1" r="AX57"/>
  <c i="4"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77"/>
  <c r="J14"/>
  <c r="J12"/>
  <c r="J75"/>
  <c r="E7"/>
  <c r="E71"/>
  <c i="3" r="J37"/>
  <c r="J36"/>
  <c i="1" r="AY56"/>
  <c i="3" r="J35"/>
  <c i="1" r="AX56"/>
  <c i="3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54"/>
  <c r="J14"/>
  <c r="J12"/>
  <c r="J52"/>
  <c r="E7"/>
  <c r="E48"/>
  <c i="2" r="J37"/>
  <c r="J36"/>
  <c i="1" r="AY55"/>
  <c i="2" r="J35"/>
  <c i="1" r="AX55"/>
  <c i="2"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T249"/>
  <c r="R250"/>
  <c r="R249"/>
  <c r="P250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F85"/>
  <c r="E83"/>
  <c r="F52"/>
  <c r="E50"/>
  <c r="J24"/>
  <c r="E24"/>
  <c r="J88"/>
  <c r="J23"/>
  <c r="J21"/>
  <c r="E21"/>
  <c r="J87"/>
  <c r="J20"/>
  <c r="J18"/>
  <c r="E18"/>
  <c r="F88"/>
  <c r="J17"/>
  <c r="J15"/>
  <c r="E15"/>
  <c r="F87"/>
  <c r="J14"/>
  <c r="J12"/>
  <c r="J85"/>
  <c r="E7"/>
  <c r="E81"/>
  <c i="1" r="L50"/>
  <c r="AM50"/>
  <c r="AM49"/>
  <c r="L49"/>
  <c r="AM47"/>
  <c r="L47"/>
  <c r="L45"/>
  <c r="L44"/>
  <c i="2" r="J244"/>
  <c r="BK219"/>
  <c r="BK188"/>
  <c r="BK129"/>
  <c r="J97"/>
  <c i="3" r="BK92"/>
  <c r="BK119"/>
  <c i="4" r="BK108"/>
  <c i="5" r="J86"/>
  <c i="6" r="BK102"/>
  <c i="2" r="J217"/>
  <c r="BK184"/>
  <c r="J147"/>
  <c i="5" r="BK110"/>
  <c i="6" r="J87"/>
  <c i="2" r="BK164"/>
  <c r="BK112"/>
  <c i="3" r="J124"/>
  <c r="BK95"/>
  <c r="BK115"/>
  <c i="4" r="BK109"/>
  <c i="5" r="BK103"/>
  <c i="6" r="BK134"/>
  <c r="BK94"/>
  <c i="2" r="J234"/>
  <c r="BK206"/>
  <c r="BK178"/>
  <c r="J136"/>
  <c r="BK103"/>
  <c i="3" r="J102"/>
  <c r="BK122"/>
  <c r="BK89"/>
  <c i="4" r="BK101"/>
  <c i="6" r="BK112"/>
  <c r="BK104"/>
  <c i="2" r="J155"/>
  <c r="J111"/>
  <c i="3" r="J112"/>
  <c r="J87"/>
  <c i="5" r="BK109"/>
  <c i="6" r="J124"/>
  <c i="2" r="BK227"/>
  <c r="BK198"/>
  <c r="BK151"/>
  <c r="BK117"/>
  <c i="5" r="BK105"/>
  <c i="6" r="J93"/>
  <c r="J89"/>
  <c i="2" r="J228"/>
  <c r="J205"/>
  <c r="BK163"/>
  <c r="J121"/>
  <c i="3" r="BK84"/>
  <c r="J100"/>
  <c i="5" r="BK108"/>
  <c i="6" r="J107"/>
  <c r="BK115"/>
  <c i="2" r="BK241"/>
  <c r="J214"/>
  <c r="BK186"/>
  <c r="J164"/>
  <c r="J132"/>
  <c r="BK95"/>
  <c i="6" r="BK91"/>
  <c i="7" r="J85"/>
  <c i="2" r="J224"/>
  <c r="J192"/>
  <c r="J154"/>
  <c r="J103"/>
  <c i="3" r="BK109"/>
  <c i="4" r="J110"/>
  <c i="5" r="J95"/>
  <c i="6" r="BK124"/>
  <c i="2" r="BK253"/>
  <c r="J212"/>
  <c r="BK176"/>
  <c r="J141"/>
  <c r="BK102"/>
  <c i="6" r="J116"/>
  <c r="BK114"/>
  <c i="2" r="J171"/>
  <c r="BK116"/>
  <c r="J94"/>
  <c i="3" r="BK107"/>
  <c r="J86"/>
  <c i="4" r="J103"/>
  <c i="6" r="BK99"/>
  <c r="BK109"/>
  <c i="2" r="J229"/>
  <c r="BK210"/>
  <c r="BK191"/>
  <c r="BK161"/>
  <c r="J116"/>
  <c i="3" r="BK125"/>
  <c r="J105"/>
  <c i="4" r="BK86"/>
  <c i="5" r="J92"/>
  <c i="6" r="BK126"/>
  <c i="2" r="BK149"/>
  <c r="J118"/>
  <c i="3" r="BK100"/>
  <c r="J84"/>
  <c r="J115"/>
  <c i="5" r="BK95"/>
  <c i="6" r="J91"/>
  <c i="2" r="J237"/>
  <c r="J202"/>
  <c r="J169"/>
  <c r="BK110"/>
  <c i="6" r="J111"/>
  <c r="J128"/>
  <c i="2" r="BK236"/>
  <c r="J218"/>
  <c r="J188"/>
  <c r="J150"/>
  <c r="J115"/>
  <c i="3" r="BK97"/>
  <c r="BK116"/>
  <c i="4" r="BK110"/>
  <c i="5" r="J100"/>
  <c i="6" r="J102"/>
  <c i="2" r="J246"/>
  <c r="BK217"/>
  <c r="J189"/>
  <c r="J158"/>
  <c r="BK125"/>
  <c i="5" r="J103"/>
  <c i="6" r="BK111"/>
  <c i="2" r="BK250"/>
  <c r="J203"/>
  <c r="J177"/>
  <c r="BK147"/>
  <c r="BK99"/>
  <c i="3" r="BK98"/>
  <c r="J104"/>
  <c i="6" r="J119"/>
  <c i="7" r="BK84"/>
  <c i="2" r="BK230"/>
  <c r="BK205"/>
  <c r="BK160"/>
  <c r="BK97"/>
  <c i="6" r="BK105"/>
  <c r="BK96"/>
  <c i="2" r="BK158"/>
  <c r="J128"/>
  <c r="J102"/>
  <c i="3" r="J119"/>
  <c r="J107"/>
  <c i="4" r="BK99"/>
  <c i="5" r="BK98"/>
  <c i="6" r="J109"/>
  <c r="J122"/>
  <c i="2" r="J241"/>
  <c r="BK214"/>
  <c r="J199"/>
  <c r="J176"/>
  <c r="J152"/>
  <c r="BK111"/>
  <c i="3" r="J96"/>
  <c r="J121"/>
  <c r="BK126"/>
  <c i="4" r="BK102"/>
  <c i="5" r="BK90"/>
  <c i="6" r="J121"/>
  <c i="7" r="BK85"/>
  <c i="2" r="J146"/>
  <c r="J108"/>
  <c i="3" r="J118"/>
  <c r="BK112"/>
  <c i="4" r="BK89"/>
  <c i="6" r="J134"/>
  <c i="7" r="BK87"/>
  <c i="2" r="J223"/>
  <c r="J185"/>
  <c r="BK132"/>
  <c r="J105"/>
  <c i="5" r="J110"/>
  <c i="6" r="BK119"/>
  <c i="2" r="BK254"/>
  <c r="BK224"/>
  <c r="BK192"/>
  <c r="BK155"/>
  <c r="J110"/>
  <c i="3" r="J108"/>
  <c r="J90"/>
  <c i="4" r="J87"/>
  <c i="5" r="BK93"/>
  <c i="6" r="J105"/>
  <c i="2" r="BK234"/>
  <c r="J210"/>
  <c r="J178"/>
  <c r="BK152"/>
  <c r="J100"/>
  <c i="6" r="J114"/>
  <c r="BK107"/>
  <c i="2" r="BK256"/>
  <c r="J200"/>
  <c r="BK166"/>
  <c r="BK139"/>
  <c r="J93"/>
  <c i="3" r="BK118"/>
  <c i="4" r="BK84"/>
  <c i="6" r="BK118"/>
  <c i="2" r="BK245"/>
  <c r="BK223"/>
  <c r="J180"/>
  <c r="BK115"/>
  <c r="F37"/>
  <c r="J166"/>
  <c r="J125"/>
  <c r="BK101"/>
  <c i="3" r="J92"/>
  <c r="BK96"/>
  <c i="4" r="J101"/>
  <c r="BK92"/>
  <c i="6" r="J90"/>
  <c i="2" r="J254"/>
  <c r="BK207"/>
  <c r="BK181"/>
  <c r="BK157"/>
  <c r="J114"/>
  <c i="5" r="J105"/>
  <c i="6" r="J94"/>
  <c i="2" r="J248"/>
  <c r="BK209"/>
  <c r="BK180"/>
  <c r="J129"/>
  <c r="BK100"/>
  <c i="3" r="J97"/>
  <c r="J113"/>
  <c i="4" r="BK96"/>
  <c i="5" r="J108"/>
  <c i="6" r="BK89"/>
  <c i="2" r="J250"/>
  <c r="J206"/>
  <c r="J174"/>
  <c r="BK136"/>
  <c r="BK104"/>
  <c i="5" r="J89"/>
  <c i="6" r="BK122"/>
  <c i="2" r="BK231"/>
  <c r="BK215"/>
  <c r="BK185"/>
  <c r="J113"/>
  <c i="3" r="J109"/>
  <c r="J125"/>
  <c i="4" r="J102"/>
  <c r="J96"/>
  <c i="2" r="BK248"/>
  <c r="J209"/>
  <c r="J191"/>
  <c r="BK150"/>
  <c r="J112"/>
  <c r="BK94"/>
  <c i="6" r="J129"/>
  <c i="7" r="BK86"/>
  <c i="2" r="BK142"/>
  <c r="BK109"/>
  <c i="3" r="BK111"/>
  <c r="J101"/>
  <c i="4" r="BK93"/>
  <c i="5" r="BK102"/>
  <c i="6" r="BK128"/>
  <c i="2" r="J256"/>
  <c r="J222"/>
  <c r="J196"/>
  <c r="J168"/>
  <c r="BK144"/>
  <c r="J99"/>
  <c i="3" r="BK124"/>
  <c r="BK108"/>
  <c i="4" r="J105"/>
  <c i="5" r="J96"/>
  <c i="6" r="BK100"/>
  <c i="2" r="J34"/>
  <c i="4" r="J84"/>
  <c i="5" r="BK99"/>
  <c i="6" r="J92"/>
  <c i="2" r="J219"/>
  <c r="BK194"/>
  <c r="J163"/>
  <c r="J123"/>
  <c r="F36"/>
  <c i="5" r="BK96"/>
  <c i="6" r="BK116"/>
  <c i="2" r="BK246"/>
  <c r="J207"/>
  <c r="J160"/>
  <c r="BK119"/>
  <c i="3" r="J93"/>
  <c i="4" r="J98"/>
  <c i="5" r="J99"/>
  <c i="6" r="J96"/>
  <c i="2" r="J243"/>
  <c r="J220"/>
  <c r="BK199"/>
  <c r="J167"/>
  <c r="BK121"/>
  <c i="5" r="J84"/>
  <c i="6" r="J118"/>
  <c i="2" r="J151"/>
  <c r="J119"/>
  <c r="BK98"/>
  <c i="3" r="BK102"/>
  <c r="BK87"/>
  <c i="4" r="BK98"/>
  <c i="5" r="BK106"/>
  <c i="6" r="J126"/>
  <c i="2" r="J245"/>
  <c r="BK218"/>
  <c r="J186"/>
  <c r="J157"/>
  <c r="BK123"/>
  <c r="BK93"/>
  <c i="3" r="BK105"/>
  <c r="BK113"/>
  <c i="4" r="J90"/>
  <c i="5" r="BK87"/>
  <c i="6" r="BK92"/>
  <c r="BK129"/>
  <c i="2" r="BK130"/>
  <c r="J95"/>
  <c i="3" r="J111"/>
  <c i="4" r="J95"/>
  <c i="5" r="BK89"/>
  <c i="7" r="J87"/>
  <c i="2" r="BK229"/>
  <c r="BK204"/>
  <c r="BK177"/>
  <c r="J148"/>
  <c r="J101"/>
  <c i="6" r="J86"/>
  <c i="7" r="J84"/>
  <c i="2" r="BK220"/>
  <c r="BK197"/>
  <c r="BK167"/>
  <c r="BK134"/>
  <c r="J107"/>
  <c i="1" r="AS54"/>
  <c i="4" r="BK106"/>
  <c i="6" r="BK132"/>
  <c i="7" r="J86"/>
  <c i="2" r="BK222"/>
  <c r="BK200"/>
  <c r="J182"/>
  <c r="BK118"/>
  <c r="F35"/>
  <c r="BK228"/>
  <c r="J197"/>
  <c r="BK171"/>
  <c r="BK106"/>
  <c i="3" r="BK121"/>
  <c i="4" r="BK105"/>
  <c i="5" r="J93"/>
  <c i="6" r="J100"/>
  <c i="2" r="J227"/>
  <c r="BK196"/>
  <c r="BK154"/>
  <c r="BK108"/>
  <c i="5" r="J87"/>
  <c i="6" r="BK87"/>
  <c i="2" r="J134"/>
  <c r="BK105"/>
  <c i="3" r="J95"/>
  <c r="BK104"/>
  <c i="4" r="J92"/>
  <c r="J86"/>
  <c i="6" r="J115"/>
  <c r="J97"/>
  <c i="2" r="BK247"/>
  <c r="J226"/>
  <c r="J204"/>
  <c r="BK182"/>
  <c r="J149"/>
  <c r="BK107"/>
  <c i="3" r="BK86"/>
  <c i="4" r="J99"/>
  <c r="BK95"/>
  <c i="5" r="BK86"/>
  <c i="6" r="BK88"/>
  <c i="2" r="J173"/>
  <c r="J139"/>
  <c r="J98"/>
  <c i="3" r="BK90"/>
  <c r="J122"/>
  <c i="4" r="BK90"/>
  <c i="6" r="BK90"/>
  <c i="2" r="J247"/>
  <c r="J215"/>
  <c r="BK189"/>
  <c r="BK128"/>
  <c i="5" r="BK100"/>
  <c i="6" r="BK121"/>
  <c i="2" r="BK244"/>
  <c r="BK212"/>
  <c r="J184"/>
  <c r="BK141"/>
  <c r="BK96"/>
  <c i="3" r="BK93"/>
  <c i="4" r="J89"/>
  <c r="BK103"/>
  <c i="5" r="BK92"/>
  <c i="6" r="BK97"/>
  <c i="2" r="J230"/>
  <c r="J198"/>
  <c r="BK168"/>
  <c r="J144"/>
  <c r="J109"/>
  <c i="5" r="J98"/>
  <c i="6" r="J112"/>
  <c i="2" r="BK237"/>
  <c r="BK211"/>
  <c r="J181"/>
  <c r="J117"/>
  <c i="3" r="J126"/>
  <c r="J98"/>
  <c i="4" r="J93"/>
  <c i="5" r="J106"/>
  <c i="6" r="J104"/>
  <c i="2" r="J236"/>
  <c r="BK203"/>
  <c r="BK169"/>
  <c r="J130"/>
  <c r="J106"/>
  <c i="5" r="J109"/>
  <c i="6" r="BK93"/>
  <c i="2" r="F34"/>
  <c r="J161"/>
  <c r="BK114"/>
  <c i="3" r="J89"/>
  <c r="BK101"/>
  <c i="4" r="J106"/>
  <c r="J109"/>
  <c i="6" r="J88"/>
  <c i="2" r="BK243"/>
  <c r="J211"/>
  <c r="BK173"/>
  <c r="J142"/>
  <c r="J96"/>
  <c i="5" r="J102"/>
  <c i="6" r="J99"/>
  <c i="2" r="J231"/>
  <c r="BK202"/>
  <c r="BK174"/>
  <c r="BK146"/>
  <c r="J104"/>
  <c i="3" r="J116"/>
  <c i="4" r="J108"/>
  <c r="BK87"/>
  <c i="5" r="J90"/>
  <c i="6" r="J132"/>
  <c i="2" r="J253"/>
  <c r="BK226"/>
  <c r="J194"/>
  <c r="BK148"/>
  <c r="BK113"/>
  <c i="5" r="BK84"/>
  <c i="6" r="BK86"/>
  <c l="1" r="BK85"/>
  <c r="BK84"/>
  <c r="T85"/>
  <c r="T84"/>
  <c r="T83"/>
  <c r="P131"/>
  <c r="P130"/>
  <c r="T131"/>
  <c r="T130"/>
  <c i="2" r="T145"/>
  <c r="T138"/>
  <c r="R233"/>
  <c r="R232"/>
  <c r="BK252"/>
  <c r="J252"/>
  <c r="J71"/>
  <c i="3" r="P83"/>
  <c r="P82"/>
  <c r="P81"/>
  <c i="1" r="AU56"/>
  <c i="4" r="BK83"/>
  <c r="J83"/>
  <c r="J61"/>
  <c i="5" r="R83"/>
  <c r="R82"/>
  <c r="R81"/>
  <c i="2" r="P122"/>
  <c r="T122"/>
  <c r="T92"/>
  <c r="T127"/>
  <c r="BK233"/>
  <c r="BK232"/>
  <c r="J232"/>
  <c r="J66"/>
  <c r="T233"/>
  <c r="T232"/>
  <c i="3" r="BK83"/>
  <c r="J83"/>
  <c r="J61"/>
  <c i="2" r="P145"/>
  <c r="P138"/>
  <c r="T240"/>
  <c r="T239"/>
  <c r="T252"/>
  <c i="4" r="R83"/>
  <c r="R82"/>
  <c r="R81"/>
  <c i="5" r="P83"/>
  <c r="P82"/>
  <c r="P81"/>
  <c i="1" r="AU58"/>
  <c i="2" r="BK122"/>
  <c r="J122"/>
  <c r="J62"/>
  <c r="R122"/>
  <c r="R92"/>
  <c r="R127"/>
  <c r="BK240"/>
  <c r="P252"/>
  <c i="3" r="T83"/>
  <c r="T82"/>
  <c r="T81"/>
  <c i="4" r="P83"/>
  <c r="P82"/>
  <c r="P81"/>
  <c i="1" r="AU57"/>
  <c i="5" r="T83"/>
  <c r="T82"/>
  <c r="T81"/>
  <c i="6" r="P85"/>
  <c r="P84"/>
  <c r="P83"/>
  <c i="1" r="AU59"/>
  <c i="7" r="BK83"/>
  <c r="J83"/>
  <c r="J61"/>
  <c i="2" r="BK127"/>
  <c r="J127"/>
  <c r="J63"/>
  <c r="P127"/>
  <c r="P240"/>
  <c r="P239"/>
  <c r="R252"/>
  <c i="4" r="T83"/>
  <c r="T82"/>
  <c r="T81"/>
  <c i="5" r="BK83"/>
  <c r="J83"/>
  <c r="J61"/>
  <c i="7" r="P83"/>
  <c r="P82"/>
  <c r="P81"/>
  <c i="1" r="AU60"/>
  <c i="2" r="BK145"/>
  <c r="BK138"/>
  <c r="J138"/>
  <c r="J64"/>
  <c r="R240"/>
  <c r="R239"/>
  <c i="7" r="R83"/>
  <c r="R82"/>
  <c r="R81"/>
  <c i="2" r="R145"/>
  <c r="R138"/>
  <c r="P233"/>
  <c r="P232"/>
  <c i="3" r="R83"/>
  <c r="R82"/>
  <c r="R81"/>
  <c i="6" r="R85"/>
  <c r="R84"/>
  <c r="R83"/>
  <c r="BK131"/>
  <c r="BK130"/>
  <c r="J130"/>
  <c r="J62"/>
  <c r="R131"/>
  <c r="R130"/>
  <c i="7" r="T83"/>
  <c r="T82"/>
  <c r="T81"/>
  <c i="2" r="BK92"/>
  <c r="J92"/>
  <c r="J60"/>
  <c r="BK120"/>
  <c r="J120"/>
  <c r="J61"/>
  <c r="BK249"/>
  <c r="J249"/>
  <c r="J70"/>
  <c i="6" r="J131"/>
  <c r="J63"/>
  <c i="7" r="F55"/>
  <c r="J55"/>
  <c r="BE85"/>
  <c i="6" r="J84"/>
  <c r="J60"/>
  <c i="7" r="F54"/>
  <c r="BE84"/>
  <c r="BE86"/>
  <c r="J54"/>
  <c i="6" r="J85"/>
  <c r="J61"/>
  <c i="7" r="J75"/>
  <c r="BE87"/>
  <c r="E71"/>
  <c i="6" r="J52"/>
  <c r="J80"/>
  <c r="BE91"/>
  <c r="BE92"/>
  <c r="BE96"/>
  <c r="BE105"/>
  <c r="BE134"/>
  <c r="E73"/>
  <c r="F80"/>
  <c r="BE89"/>
  <c r="BE93"/>
  <c r="BE94"/>
  <c r="BE102"/>
  <c r="BE107"/>
  <c r="BE114"/>
  <c r="J79"/>
  <c r="BE86"/>
  <c r="BE87"/>
  <c r="BE88"/>
  <c r="BE99"/>
  <c r="BE111"/>
  <c r="BE112"/>
  <c r="BE115"/>
  <c r="BE116"/>
  <c r="BE129"/>
  <c r="BE100"/>
  <c r="BE118"/>
  <c r="BE128"/>
  <c r="BE132"/>
  <c i="5" r="BK82"/>
  <c r="BK81"/>
  <c r="J81"/>
  <c r="J59"/>
  <c i="6" r="BE109"/>
  <c r="BE119"/>
  <c r="F54"/>
  <c r="BE90"/>
  <c r="BE97"/>
  <c r="BE104"/>
  <c r="BE121"/>
  <c r="BE122"/>
  <c r="BE124"/>
  <c r="BE126"/>
  <c i="5" r="E48"/>
  <c r="J54"/>
  <c r="F78"/>
  <c r="J78"/>
  <c r="BE90"/>
  <c i="4" r="BK82"/>
  <c r="BK81"/>
  <c r="J81"/>
  <c i="5" r="F54"/>
  <c r="J75"/>
  <c r="BE86"/>
  <c r="BE87"/>
  <c r="BE89"/>
  <c r="BE95"/>
  <c r="BE96"/>
  <c r="BE110"/>
  <c r="BE84"/>
  <c r="BE99"/>
  <c r="BE105"/>
  <c r="BE106"/>
  <c r="BE108"/>
  <c r="BE98"/>
  <c r="BE100"/>
  <c r="BE102"/>
  <c r="BE92"/>
  <c r="BE109"/>
  <c r="BE93"/>
  <c r="BE103"/>
  <c i="4" r="E48"/>
  <c r="F54"/>
  <c r="J78"/>
  <c r="BE86"/>
  <c r="BE96"/>
  <c r="BE98"/>
  <c r="BE99"/>
  <c r="BE103"/>
  <c r="BE105"/>
  <c r="BE106"/>
  <c r="J77"/>
  <c r="BE84"/>
  <c r="BE95"/>
  <c r="BE102"/>
  <c r="BE109"/>
  <c i="3" r="BK82"/>
  <c r="J82"/>
  <c r="J60"/>
  <c i="4" r="BE90"/>
  <c r="BE108"/>
  <c r="BE110"/>
  <c r="J52"/>
  <c r="BE89"/>
  <c r="BE92"/>
  <c r="BE101"/>
  <c r="F55"/>
  <c r="BE87"/>
  <c r="BE93"/>
  <c i="2" r="J240"/>
  <c r="J69"/>
  <c i="3" r="F55"/>
  <c r="F77"/>
  <c r="BE90"/>
  <c r="BE93"/>
  <c r="BE95"/>
  <c r="BE96"/>
  <c r="BE112"/>
  <c i="2" r="J233"/>
  <c r="J67"/>
  <c i="3" r="J75"/>
  <c r="BE86"/>
  <c r="BE105"/>
  <c r="BE107"/>
  <c r="BE125"/>
  <c i="2" r="J145"/>
  <c r="J65"/>
  <c i="3" r="E71"/>
  <c r="J77"/>
  <c r="BE84"/>
  <c r="BE100"/>
  <c r="BE111"/>
  <c r="J55"/>
  <c r="BE101"/>
  <c r="BE115"/>
  <c r="BE116"/>
  <c r="BE119"/>
  <c r="BE126"/>
  <c r="BE87"/>
  <c r="BE89"/>
  <c r="BE104"/>
  <c r="BE109"/>
  <c r="BE118"/>
  <c r="BE124"/>
  <c r="BE92"/>
  <c r="BE97"/>
  <c r="BE98"/>
  <c r="BE102"/>
  <c r="BE108"/>
  <c r="BE113"/>
  <c r="BE121"/>
  <c r="BE122"/>
  <c i="1" r="BB55"/>
  <c r="BC55"/>
  <c i="2" r="E48"/>
  <c r="J52"/>
  <c r="F54"/>
  <c r="J54"/>
  <c r="F55"/>
  <c r="J55"/>
  <c r="BE93"/>
  <c r="BE94"/>
  <c r="BE95"/>
  <c r="BE96"/>
  <c r="BE97"/>
  <c r="BE98"/>
  <c r="BE99"/>
  <c r="BE100"/>
  <c r="BE101"/>
  <c r="BE102"/>
  <c r="BE103"/>
  <c r="BE104"/>
  <c r="BE105"/>
  <c r="BE106"/>
  <c r="BE107"/>
  <c r="BE108"/>
  <c r="BE109"/>
  <c r="BE110"/>
  <c r="BE111"/>
  <c r="BE112"/>
  <c r="BE113"/>
  <c r="BE114"/>
  <c r="BE115"/>
  <c r="BE116"/>
  <c r="BE117"/>
  <c r="BE118"/>
  <c r="BE119"/>
  <c r="BE121"/>
  <c r="BE123"/>
  <c r="BE125"/>
  <c r="BE128"/>
  <c r="BE129"/>
  <c r="BE130"/>
  <c r="BE132"/>
  <c r="BE134"/>
  <c r="BE136"/>
  <c r="BE139"/>
  <c r="BE141"/>
  <c r="BE142"/>
  <c r="BE144"/>
  <c r="BE146"/>
  <c r="BE147"/>
  <c r="BE148"/>
  <c r="BE149"/>
  <c r="BE150"/>
  <c r="BE151"/>
  <c r="BE152"/>
  <c r="BE154"/>
  <c r="BE155"/>
  <c r="BE157"/>
  <c r="BE158"/>
  <c r="BE160"/>
  <c r="BE161"/>
  <c r="BE163"/>
  <c r="BE164"/>
  <c r="BE166"/>
  <c r="BE167"/>
  <c r="BE168"/>
  <c r="BE169"/>
  <c r="BE171"/>
  <c r="BE173"/>
  <c r="BE174"/>
  <c r="BE176"/>
  <c r="BE177"/>
  <c r="BE178"/>
  <c r="BE180"/>
  <c r="BE181"/>
  <c r="BE182"/>
  <c r="BE184"/>
  <c r="BE185"/>
  <c r="BE186"/>
  <c r="BE188"/>
  <c r="BE189"/>
  <c r="BE191"/>
  <c r="BE192"/>
  <c r="BE194"/>
  <c r="BE196"/>
  <c r="BE197"/>
  <c r="BE198"/>
  <c r="BE199"/>
  <c r="BE200"/>
  <c r="BE202"/>
  <c r="BE203"/>
  <c r="BE204"/>
  <c r="BE205"/>
  <c r="BE206"/>
  <c r="BE207"/>
  <c r="BE209"/>
  <c r="BE210"/>
  <c r="BE211"/>
  <c r="BE212"/>
  <c r="BE214"/>
  <c r="BE215"/>
  <c r="BE217"/>
  <c r="BE218"/>
  <c r="BE219"/>
  <c r="BE220"/>
  <c r="BE222"/>
  <c r="BE223"/>
  <c r="BE224"/>
  <c r="BE226"/>
  <c r="BE227"/>
  <c r="BE228"/>
  <c r="BE229"/>
  <c r="BE230"/>
  <c r="BE231"/>
  <c r="BE234"/>
  <c r="BE236"/>
  <c r="BE237"/>
  <c r="BE241"/>
  <c r="BE243"/>
  <c r="BE244"/>
  <c r="BE245"/>
  <c r="BE246"/>
  <c r="BE247"/>
  <c r="BE248"/>
  <c r="BE250"/>
  <c r="BE253"/>
  <c r="BE254"/>
  <c r="BE256"/>
  <c i="1" r="BA55"/>
  <c r="AW55"/>
  <c r="BD55"/>
  <c i="6" r="F37"/>
  <c i="1" r="BD59"/>
  <c i="6" r="F36"/>
  <c i="1" r="BC59"/>
  <c i="5" r="F34"/>
  <c i="1" r="BA58"/>
  <c i="4" r="F35"/>
  <c i="1" r="BB57"/>
  <c i="6" r="F35"/>
  <c i="1" r="BB59"/>
  <c i="3" r="F36"/>
  <c i="1" r="BC56"/>
  <c i="4" r="F36"/>
  <c i="1" r="BC57"/>
  <c i="3" r="F35"/>
  <c i="1" r="BB56"/>
  <c i="7" r="F34"/>
  <c i="1" r="BA60"/>
  <c i="4" r="F34"/>
  <c i="1" r="BA57"/>
  <c i="3" r="F37"/>
  <c i="1" r="BD56"/>
  <c i="5" r="J34"/>
  <c i="1" r="AW58"/>
  <c i="6" r="F34"/>
  <c i="1" r="BA59"/>
  <c i="3" r="F34"/>
  <c i="1" r="BA56"/>
  <c i="5" r="F36"/>
  <c i="1" r="BC58"/>
  <c i="7" r="J34"/>
  <c i="1" r="AW60"/>
  <c i="7" r="F35"/>
  <c i="1" r="BB60"/>
  <c i="4" r="F37"/>
  <c i="1" r="BD57"/>
  <c i="5" r="F37"/>
  <c i="1" r="BD58"/>
  <c i="7" r="F36"/>
  <c i="1" r="BC60"/>
  <c i="4" r="J30"/>
  <c i="3" r="J34"/>
  <c i="1" r="AW56"/>
  <c i="6" r="J34"/>
  <c i="1" r="AW59"/>
  <c i="4" r="J34"/>
  <c i="1" r="AW57"/>
  <c i="5" r="F35"/>
  <c i="1" r="BB58"/>
  <c i="7" r="F37"/>
  <c i="1" r="BD60"/>
  <c i="2" l="1" r="P92"/>
  <c r="P91"/>
  <c i="1" r="AU55"/>
  <c i="2" r="R91"/>
  <c r="T91"/>
  <c i="6" r="BK83"/>
  <c r="J83"/>
  <c i="2" r="BK239"/>
  <c r="J239"/>
  <c r="J68"/>
  <c i="7" r="BK82"/>
  <c r="J82"/>
  <c r="J60"/>
  <c i="5" r="J82"/>
  <c r="J60"/>
  <c i="1" r="AG57"/>
  <c i="4" r="J59"/>
  <c r="J82"/>
  <c r="J60"/>
  <c i="3" r="BK81"/>
  <c r="J81"/>
  <c i="1" r="AU54"/>
  <c i="3" r="J33"/>
  <c i="1" r="AV56"/>
  <c r="AT56"/>
  <c i="5" r="F33"/>
  <c i="1" r="AZ58"/>
  <c i="5" r="J30"/>
  <c i="1" r="AG58"/>
  <c r="BC54"/>
  <c r="W32"/>
  <c i="7" r="J33"/>
  <c i="1" r="AV60"/>
  <c r="AT60"/>
  <c i="6" r="F33"/>
  <c i="1" r="AZ59"/>
  <c i="4" r="F33"/>
  <c i="1" r="AZ57"/>
  <c i="3" r="F33"/>
  <c i="1" r="AZ56"/>
  <c r="BD54"/>
  <c r="W33"/>
  <c i="6" r="J33"/>
  <c i="1" r="AV59"/>
  <c r="AT59"/>
  <c i="6" r="J30"/>
  <c i="1" r="AG59"/>
  <c i="5" r="J33"/>
  <c i="1" r="AV58"/>
  <c r="AT58"/>
  <c r="BB54"/>
  <c r="W31"/>
  <c i="3" r="J30"/>
  <c i="1" r="AG56"/>
  <c i="4" r="J33"/>
  <c i="1" r="AV57"/>
  <c r="AT57"/>
  <c r="AN57"/>
  <c i="2" r="F33"/>
  <c i="1" r="AZ55"/>
  <c r="BA54"/>
  <c r="W30"/>
  <c i="7" r="F33"/>
  <c i="1" r="AZ60"/>
  <c i="2" r="J33"/>
  <c i="1" r="AV55"/>
  <c r="AT55"/>
  <c i="6" l="1" r="J59"/>
  <c i="2" r="BK91"/>
  <c r="J91"/>
  <c i="7" r="BK81"/>
  <c r="J81"/>
  <c i="1" r="AN58"/>
  <c i="6" r="J39"/>
  <c i="5" r="J39"/>
  <c i="1" r="AN56"/>
  <c i="3" r="J59"/>
  <c i="4" r="J39"/>
  <c i="3" r="J39"/>
  <c i="1" r="AN59"/>
  <c i="2" r="J30"/>
  <c i="1" r="AG55"/>
  <c i="7" r="J30"/>
  <c i="1" r="AG60"/>
  <c r="AZ54"/>
  <c r="W29"/>
  <c r="AX54"/>
  <c r="AY54"/>
  <c r="AW54"/>
  <c r="AK30"/>
  <c i="7" l="1" r="J39"/>
  <c i="2" r="J39"/>
  <c r="J59"/>
  <c i="7" r="J59"/>
  <c i="1" r="AN60"/>
  <c r="AN55"/>
  <c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<sst xmlns="http://schemas.openxmlformats.org/spreadsheetml/2006/main">
  <si>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</si>
  <si>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</si>
  <si>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</si>
  <si>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</si>
  <si>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</si>
  <si>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{d3c89d04-27fd-4808-9ed9-2ed256ce59d5}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</si>
  <si>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</si>
  <si>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</si>
  <si>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</si>
  <si>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</si>
  <si>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</si>
  <si>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</si>
  <si>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</si>
  <si>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</si>
  <si>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H15-2025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</si>
  <si>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</si>
  <si>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</si>
  <si>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Mateřská škola Kmochova, Kolín</t>
  </si>
  <si>
    <t>KSO:</t>
  </si>
  <si>
    <t/>
  </si>
  <si>
    <t>CC-CZ:</t>
  </si>
  <si>
    <t>Místo:</t>
  </si>
  <si>
    <t>Kolín</t>
  </si>
  <si>
    <t>Datum:</t>
  </si>
  <si>
    <t>30. 1. 2025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</si>
  <si>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</si>
  <si>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</si>
  <si>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</si>
  <si>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</si>
  <si>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</si>
  <si>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</si>
  <si>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</si>
  <si>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</si>
  <si>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</si>
  <si>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</si>
  <si>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</si>
  <si>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</si>
  <si>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</si>
  <si>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</si>
  <si>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</si>
  <si>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</si>
  <si>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</si>
  <si>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</si>
  <si>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</si>
  <si>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</si>
  <si>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</si>
  <si>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</si>
  <si>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</si>
  <si>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</si>
  <si>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</si>
  <si>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</si>
  <si>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</si>
  <si>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</si>
  <si>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</si>
  <si>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</si>
  <si>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</si>
  <si>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</si>
  <si>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</si>
  <si>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</si>
  <si>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</si>
  <si>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</si>
  <si>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</si>
  <si>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</si>
  <si>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</si>
  <si>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</si>
  <si>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</si>
  <si>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</si>
  <si>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</si>
  <si>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</si>
  <si>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</si>
  <si>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</si>
  <si>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</si>
  <si>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</si>
  <si>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</si>
  <si>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</si>
  <si>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</si>
  <si>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 NN + výmalba</t>
  </si>
  <si>
    <t>STA</t>
  </si>
  <si>
    <t>1</t>
  </si>
  <si>
    <t>{fa64e8c6-dcaf-4371-af0e-8e680fb04140}</t>
  </si>
  <si>
    <t>2</t>
  </si>
  <si>
    <t>02</t>
  </si>
  <si>
    <t>Rozvaděč RH</t>
  </si>
  <si>
    <t>{f2f2f625-2bec-4a67-85d3-40d205caeb5f}</t>
  </si>
  <si>
    <t>03</t>
  </si>
  <si>
    <t>Rozvadeč R-SUTERÉN</t>
  </si>
  <si>
    <t>{66ab7f1e-bf0f-4877-bfda-da993629849c}</t>
  </si>
  <si>
    <t>04</t>
  </si>
  <si>
    <t>Rozvaděč R-PATRO</t>
  </si>
  <si>
    <t>{5198cc45-fbe8-401c-b87c-778600a93e12}</t>
  </si>
  <si>
    <t>05</t>
  </si>
  <si>
    <t>Slaboproudá elektroinstalace</t>
  </si>
  <si>
    <t>{32671867-548c-4dfe-bf76-cc61b1be0491}</t>
  </si>
  <si>
    <t>06</t>
  </si>
  <si>
    <t>Podhledy</t>
  </si>
  <si>
    <t>{97722063-3484-4197-b9c9-1a67df49c251}</t>
  </si>
  <si>
    <t>KRYCÍ LIST SOUPISU PRACÍ</t>
  </si>
  <si>
    <t>Objekt:</t>
  </si>
  <si>
    <t>01 - Elektroinstalace NN + výmalba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</si>
  <si>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</si>
  <si>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</si>
  <si>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</si>
  <si>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</si>
  <si>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</si>
  <si>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</si>
  <si>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</si>
  <si>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</si>
  <si>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</si>
  <si>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</si>
  <si>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</si>
  <si>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</si>
  <si>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VRN - Vedlejší rozpočtové náklady</t>
  </si>
  <si>
    <t xml:space="preserve">    VRN1 - Průzkumné, zeměměřičské a projektové práce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</si>
  <si>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</si>
  <si>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</si>
  <si>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</si>
  <si>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</si>
  <si>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</si>
  <si>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</si>
  <si>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</si>
  <si>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</si>
  <si>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</si>
  <si>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</si>
  <si>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</si>
  <si>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</si>
  <si>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</si>
  <si>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</si>
  <si>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</si>
  <si>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</si>
  <si>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</si>
  <si>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</si>
  <si>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118</t>
  </si>
  <si>
    <t>K</t>
  </si>
  <si>
    <t>219004262</t>
  </si>
  <si>
    <t>štukování stěny pytlovým štukem</t>
  </si>
  <si>
    <t>m2</t>
  </si>
  <si>
    <t>4</t>
  </si>
  <si>
    <t>-300162143</t>
  </si>
  <si>
    <t>119</t>
  </si>
  <si>
    <t>M</t>
  </si>
  <si>
    <t>219004269</t>
  </si>
  <si>
    <t>broušení nového štuku</t>
  </si>
  <si>
    <t>8</t>
  </si>
  <si>
    <t>-2089355975</t>
  </si>
  <si>
    <t>120</t>
  </si>
  <si>
    <t>219004241</t>
  </si>
  <si>
    <t>malba bílá na stěně do 0.35mm2</t>
  </si>
  <si>
    <t>-1765402384</t>
  </si>
  <si>
    <t>121</t>
  </si>
  <si>
    <t>619991021</t>
  </si>
  <si>
    <t>Oblepení rámů a keramických soklů lepící páskou</t>
  </si>
  <si>
    <t>m</t>
  </si>
  <si>
    <t>1350750483</t>
  </si>
  <si>
    <t>122</t>
  </si>
  <si>
    <t>784121003</t>
  </si>
  <si>
    <t>Oškrabání malby v mísnostech výšky do 5,00 m</t>
  </si>
  <si>
    <t>-93813268</t>
  </si>
  <si>
    <t>123</t>
  </si>
  <si>
    <t>784161003</t>
  </si>
  <si>
    <t>Tmelení spar a rohů šířky do 3 mm akrylátovým tmelem v místnostech výšky do 5,00 m</t>
  </si>
  <si>
    <t>1005753025</t>
  </si>
  <si>
    <t>124</t>
  </si>
  <si>
    <t>784161009</t>
  </si>
  <si>
    <t>Tmelení spar a rohů do 3 mm akrylátovým tmelem na schodišti o výšce podlaží do 5,00 m</t>
  </si>
  <si>
    <t>1635264323</t>
  </si>
  <si>
    <t>125</t>
  </si>
  <si>
    <t>784191003</t>
  </si>
  <si>
    <t>Čištění vnitřních ploch oken dvojitých nebo zdvojených po provedení malířských prací</t>
  </si>
  <si>
    <t>112605372</t>
  </si>
  <si>
    <t>126</t>
  </si>
  <si>
    <t>784191005</t>
  </si>
  <si>
    <t>Čištění vnitřních ploch dveří nebo vrat po provedení malířských prací</t>
  </si>
  <si>
    <t>-1637658216</t>
  </si>
  <si>
    <t>127</t>
  </si>
  <si>
    <t>784221033</t>
  </si>
  <si>
    <t>Příplatek k cenám 1x maleb za sucha otěruvzdorných za provádění styku 2 barev</t>
  </si>
  <si>
    <t>-1411654718</t>
  </si>
  <si>
    <t>128</t>
  </si>
  <si>
    <t>784221051</t>
  </si>
  <si>
    <t>Příplatek k cenám 1x maleb za sucha otěruvzdorných za barevnou malbu v odstínu světlém</t>
  </si>
  <si>
    <t>-789402238</t>
  </si>
  <si>
    <t>140</t>
  </si>
  <si>
    <t>784221053</t>
  </si>
  <si>
    <t>Malby z malířských směsí otěruvzdorných za sucha Příplatek k cenám jednonásobných maleb na tónovacích automatech, v odstínu středně sytém</t>
  </si>
  <si>
    <t>16</t>
  </si>
  <si>
    <t>1228900456</t>
  </si>
  <si>
    <t>141</t>
  </si>
  <si>
    <t>784660101</t>
  </si>
  <si>
    <t>Linkrustace s vrchním nátěrem latexovým v místnostech výšky do 3,80 m</t>
  </si>
  <si>
    <t>-1569833104</t>
  </si>
  <si>
    <t>129</t>
  </si>
  <si>
    <t>952902021</t>
  </si>
  <si>
    <t>Čištění budov zametení hladkých podlah</t>
  </si>
  <si>
    <t>-359796134</t>
  </si>
  <si>
    <t>130</t>
  </si>
  <si>
    <t>952902031</t>
  </si>
  <si>
    <t>Čištění budov omytí hladkých podlah</t>
  </si>
  <si>
    <t>2117363786</t>
  </si>
  <si>
    <t>131</t>
  </si>
  <si>
    <t>952902041</t>
  </si>
  <si>
    <t>Čištění budov drhnutí hladkých podlah s chemickými prostředky</t>
  </si>
  <si>
    <t>-444197777</t>
  </si>
  <si>
    <t>132</t>
  </si>
  <si>
    <t>952902221</t>
  </si>
  <si>
    <t>Čištění budov zametení schodišť</t>
  </si>
  <si>
    <t>-939696646</t>
  </si>
  <si>
    <t>133</t>
  </si>
  <si>
    <t>952902231</t>
  </si>
  <si>
    <t>Čištění budov omytí schodišť</t>
  </si>
  <si>
    <t>2108435125</t>
  </si>
  <si>
    <t>134</t>
  </si>
  <si>
    <t>952902241</t>
  </si>
  <si>
    <t>Čištění budov drhnutí schodišť s chemickými prostředky</t>
  </si>
  <si>
    <t>839935935</t>
  </si>
  <si>
    <t>135</t>
  </si>
  <si>
    <t>pol103R</t>
  </si>
  <si>
    <t>Pronájem lešení pro práci ve výškách</t>
  </si>
  <si>
    <t>ks</t>
  </si>
  <si>
    <t>1180800900</t>
  </si>
  <si>
    <t>136</t>
  </si>
  <si>
    <t>Pol2</t>
  </si>
  <si>
    <t>Přistavení kontejneru včetně jeho pronájmu</t>
  </si>
  <si>
    <t>Cesta</t>
  </si>
  <si>
    <t>376224018</t>
  </si>
  <si>
    <t>137</t>
  </si>
  <si>
    <t>Pol3</t>
  </si>
  <si>
    <t>Odvoz kontejneru včetně uložení vzniklého odpadu na skládku dle jeho zatřídění a poplatku za skládku</t>
  </si>
  <si>
    <t>801347823</t>
  </si>
  <si>
    <t>138</t>
  </si>
  <si>
    <t>RPOL2</t>
  </si>
  <si>
    <t>Čištění koberců</t>
  </si>
  <si>
    <t>-422614656</t>
  </si>
  <si>
    <t>139</t>
  </si>
  <si>
    <t>RPOL3</t>
  </si>
  <si>
    <t>Stěhování nábytku</t>
  </si>
  <si>
    <t>hod</t>
  </si>
  <si>
    <t>332621107</t>
  </si>
  <si>
    <t>87</t>
  </si>
  <si>
    <t>219004242</t>
  </si>
  <si>
    <t>malba bílá na stropě do 0.35mm2</t>
  </si>
  <si>
    <t>-1944310063</t>
  </si>
  <si>
    <t>83</t>
  </si>
  <si>
    <t>619991001</t>
  </si>
  <si>
    <t>Zakrytí podlah fólií přilepenou lepící páskou</t>
  </si>
  <si>
    <t>1415315826</t>
  </si>
  <si>
    <t>84</t>
  </si>
  <si>
    <t>619991011</t>
  </si>
  <si>
    <t>Obalení konstrukcí a prvků fólií přilepenou lepící páskou</t>
  </si>
  <si>
    <t>1955770580</t>
  </si>
  <si>
    <t>Zemní práce</t>
  </si>
  <si>
    <t>81</t>
  </si>
  <si>
    <t>R0000001</t>
  </si>
  <si>
    <t>Demontáž stávající elektroinstalace</t>
  </si>
  <si>
    <t>1140732137</t>
  </si>
  <si>
    <t>6</t>
  </si>
  <si>
    <t>Úpravy povrchů, podlahy a osazování výplní</t>
  </si>
  <si>
    <t>3</t>
  </si>
  <si>
    <t>611135101</t>
  </si>
  <si>
    <t>Hrubá výplň rýh maltou jakékoli šířky rýhy ve stropech</t>
  </si>
  <si>
    <t>CS ÚRS 2024 01</t>
  </si>
  <si>
    <t>1723726029</t>
  </si>
  <si>
    <t>Online PSC</t>
  </si>
  <si>
    <t>https://podminky.urs.cz/item/CS_URS_2024_01/611135101</t>
  </si>
  <si>
    <t>612135101</t>
  </si>
  <si>
    <t>Hrubá výplň rýh maltou jakékoli šířky rýhy ve stěnách</t>
  </si>
  <si>
    <t>1007090300</t>
  </si>
  <si>
    <t>https://podminky.urs.cz/item/CS_URS_2024_01/612135101</t>
  </si>
  <si>
    <t>9</t>
  </si>
  <si>
    <t>Ostatní konstrukce a práce, bourání</t>
  </si>
  <si>
    <t>82</t>
  </si>
  <si>
    <t xml:space="preserve">-  -.5</t>
  </si>
  <si>
    <t>Stavební přípomoce</t>
  </si>
  <si>
    <t>1808179178</t>
  </si>
  <si>
    <t>89</t>
  </si>
  <si>
    <t>971052242</t>
  </si>
  <si>
    <t>Vybourání a prorážení otvorů v cihlových příčkách a zdech základových nebo nadzákladových, plochy do 0,0225 m2, tl. do 300 mm</t>
  </si>
  <si>
    <t>kus</t>
  </si>
  <si>
    <t>317122136</t>
  </si>
  <si>
    <t>90</t>
  </si>
  <si>
    <t>972054341.1</t>
  </si>
  <si>
    <t>Vybourání otvorů ve stropech nebo klenbách cihlových bez odstranění podlahy a násypu, plochy do 0,25 m2, tl. do 150 mm</t>
  </si>
  <si>
    <t>1634914440</t>
  </si>
  <si>
    <t>https://podminky.urs.cz/item/CS_URS_2024_01/972054341.1</t>
  </si>
  <si>
    <t>973046121</t>
  </si>
  <si>
    <t>Vysekání výklenků nebo kapes ve zdivu betonovém kapes pro špalíky a krabice, velikosti do 30x30x30 mm</t>
  </si>
  <si>
    <t>779422628</t>
  </si>
  <si>
    <t>https://podminky.urs.cz/item/CS_URS_2024_01/973046121</t>
  </si>
  <si>
    <t>974029123</t>
  </si>
  <si>
    <t>Vysekání rýh ve zdivu kamenném do hl. 30 mm a šířky do 100 mm</t>
  </si>
  <si>
    <t>-71119362</t>
  </si>
  <si>
    <t>https://podminky.urs.cz/item/CS_URS_2024_01/974029123</t>
  </si>
  <si>
    <t>10</t>
  </si>
  <si>
    <t>977332112</t>
  </si>
  <si>
    <t>Frézování drážek pro vodiče ve stěnách z cihel, rozměru do 50x50 mm</t>
  </si>
  <si>
    <t>-655283663</t>
  </si>
  <si>
    <t>https://podminky.urs.cz/item/CS_URS_2024_01/977332112</t>
  </si>
  <si>
    <t>PSV</t>
  </si>
  <si>
    <t>Práce a dodávky PSV</t>
  </si>
  <si>
    <t>98</t>
  </si>
  <si>
    <t>741210002</t>
  </si>
  <si>
    <t>Montáž rozvodnic oceloplechových nebo plastových bez zapojení vodičů běžných, hmotnosti do 100 kg</t>
  </si>
  <si>
    <t>CS ÚRS 2021 01</t>
  </si>
  <si>
    <t>-180084063</t>
  </si>
  <si>
    <t>https://podminky.urs.cz/item/CS_URS_2021_01/741210002</t>
  </si>
  <si>
    <t>99</t>
  </si>
  <si>
    <t>1000118760</t>
  </si>
  <si>
    <t>Elektroměrový rozvaděč plastový vestavný pro 1elektroměr + HDO,3x25A, EI30 S200</t>
  </si>
  <si>
    <t>32</t>
  </si>
  <si>
    <t>-529451029</t>
  </si>
  <si>
    <t>103</t>
  </si>
  <si>
    <t>741331032</t>
  </si>
  <si>
    <t>Montáž měřicích přístrojů bez zapojení vodičů elektroměru třífázového</t>
  </si>
  <si>
    <t>CS ÚRS 2022 02</t>
  </si>
  <si>
    <t>1230971615</t>
  </si>
  <si>
    <t>https://podminky.urs.cz/item/CS_URS_2022_02/741331032</t>
  </si>
  <si>
    <t>104</t>
  </si>
  <si>
    <t>1183592</t>
  </si>
  <si>
    <t>jistič 3pólový-charakteristika B 25A, zkratový proud 10kA</t>
  </si>
  <si>
    <t>-48186205</t>
  </si>
  <si>
    <t>741</t>
  </si>
  <si>
    <t>Elektroinstalace - silnoproud</t>
  </si>
  <si>
    <t>11</t>
  </si>
  <si>
    <t>210810951</t>
  </si>
  <si>
    <t>kabel(-1kV CHKE) pevně uložený do 2x4/3x2,5/4x1,5</t>
  </si>
  <si>
    <t>16352838</t>
  </si>
  <si>
    <t>000363022</t>
  </si>
  <si>
    <t>Drátožlab 150/100 vč.podpěr, spojek, apod...</t>
  </si>
  <si>
    <t>501817388</t>
  </si>
  <si>
    <t>13</t>
  </si>
  <si>
    <t>000363024</t>
  </si>
  <si>
    <t>Drátožlab 250/100 vč.podpěr, spojek, apod...</t>
  </si>
  <si>
    <t>-1389917734</t>
  </si>
  <si>
    <t>14</t>
  </si>
  <si>
    <t>000363012</t>
  </si>
  <si>
    <t>Drátožlab 100/50 vč.podpěr, spojek, apod...</t>
  </si>
  <si>
    <t>-1242815633</t>
  </si>
  <si>
    <t>15</t>
  </si>
  <si>
    <t>000363011</t>
  </si>
  <si>
    <t xml:space="preserve">Drátožlab  50/50 vč, podpěr, spojek, apod...</t>
  </si>
  <si>
    <t>1122537489</t>
  </si>
  <si>
    <t>345355498.1</t>
  </si>
  <si>
    <t xml:space="preserve">Tlačítkový ovladač hlavního vypínače s omezeným přístupem  10A/230V, IP55, 1xspínací a 1xrozpínací kontakt , TOTAL STOP (TS), vč. montáže</t>
  </si>
  <si>
    <t>-587310148</t>
  </si>
  <si>
    <t>91</t>
  </si>
  <si>
    <t>210812001</t>
  </si>
  <si>
    <t>Montáž izolovaných kabelů měděných do 1 kV bez ukončení plných nebo laněných kulatých (např. CYKY, CHKE-R) uložených volně nebo v liště počtu a průřezu žil 2x1,5 až 6 mm2</t>
  </si>
  <si>
    <t>64</t>
  </si>
  <si>
    <t>-908339521</t>
  </si>
  <si>
    <t>https://podminky.urs.cz/item/CS_URS_2024_01/210812001</t>
  </si>
  <si>
    <t>92</t>
  </si>
  <si>
    <t>1189110</t>
  </si>
  <si>
    <t>VODIC CYA 6 ZLUTA H07V-K</t>
  </si>
  <si>
    <t>256</t>
  </si>
  <si>
    <t>439945487</t>
  </si>
  <si>
    <t>93</t>
  </si>
  <si>
    <t>210812003</t>
  </si>
  <si>
    <t>Montáž izolovaných kabelů měděných do 1 kV bez ukončení plných nebo laněných kulatých (např. CYKY, CHKE-R) uložených volně nebo v liště počtu a průřezu žil 2x10 až 16 mm2</t>
  </si>
  <si>
    <t>2008124717</t>
  </si>
  <si>
    <t>https://podminky.urs.cz/item/CS_URS_2024_01/210812003</t>
  </si>
  <si>
    <t>94</t>
  </si>
  <si>
    <t>1203264</t>
  </si>
  <si>
    <t>VODIC CYA 25 ZLUTA H07V-K</t>
  </si>
  <si>
    <t>-1618513149</t>
  </si>
  <si>
    <t>19</t>
  </si>
  <si>
    <t>741110501</t>
  </si>
  <si>
    <t>Montáž lišt a kanálků elektroinstalačních se spojkami, ohyby a rohy a s nasunutím do krabic protahovacích, šířky do 60 mm</t>
  </si>
  <si>
    <t>-263018778</t>
  </si>
  <si>
    <t>https://podminky.urs.cz/item/CS_URS_2024_01/741110501</t>
  </si>
  <si>
    <t>20</t>
  </si>
  <si>
    <t>34571008</t>
  </si>
  <si>
    <t>lišta elektroinstalační hranatá PVC 40x40mm</t>
  </si>
  <si>
    <t>1493282363</t>
  </si>
  <si>
    <t>741110502</t>
  </si>
  <si>
    <t>Montáž lišt a kanálků elektroinstalačních se spojkami, ohyby a rohy a s nasunutím do krabic protahovacích, šířky do přes 60 do 120 mm</t>
  </si>
  <si>
    <t>-1860924930</t>
  </si>
  <si>
    <t>https://podminky.urs.cz/item/CS_URS_2024_01/741110502</t>
  </si>
  <si>
    <t>22</t>
  </si>
  <si>
    <t>34571002</t>
  </si>
  <si>
    <t>lišta elektroinstalační hranatá PVC 60x40mm</t>
  </si>
  <si>
    <t>-1761829183</t>
  </si>
  <si>
    <t>23</t>
  </si>
  <si>
    <t>741110512</t>
  </si>
  <si>
    <t>Montáž lišt a kanálků elektroinstalačních se spojkami, ohyby a rohy a s nasunutím do krabic vkládacích s víčkem, šířky do přes 60 do 120 mm</t>
  </si>
  <si>
    <t>-171430890</t>
  </si>
  <si>
    <t>https://podminky.urs.cz/item/CS_URS_2024_01/741110512</t>
  </si>
  <si>
    <t>24</t>
  </si>
  <si>
    <t>34571219</t>
  </si>
  <si>
    <t>kanál elektroinstalační hranatý PVC 100x60mm</t>
  </si>
  <si>
    <t>1199803745</t>
  </si>
  <si>
    <t>25</t>
  </si>
  <si>
    <t>34571212</t>
  </si>
  <si>
    <t>kryt koncový kanálu elektroinstalační hranatý PVC 100x60mm</t>
  </si>
  <si>
    <t>1047970063</t>
  </si>
  <si>
    <t>26</t>
  </si>
  <si>
    <t>34571002R</t>
  </si>
  <si>
    <t>lišta elektroinstalační hranatá PVC 60x20mm (oblá s přepážkou pro instalaci na stropech ke svítidlům a projektorům)</t>
  </si>
  <si>
    <t>807970506</t>
  </si>
  <si>
    <t>27</t>
  </si>
  <si>
    <t>741110541</t>
  </si>
  <si>
    <t>Montáž lišt a kanálků elektroinstalačních se spojkami, ohyby a rohy a s nasunutím do krabic doplňkových prvků přepážky podélné oddělovací</t>
  </si>
  <si>
    <t>721721431</t>
  </si>
  <si>
    <t>https://podminky.urs.cz/item/CS_URS_2024_01/741110541</t>
  </si>
  <si>
    <t>28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</si>
  <si>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</si>
  <si>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</si>
  <si>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-261209184</t>
  </si>
  <si>
    <t>https://podminky.urs.cz/item/CS_URS_2024_01/741112001</t>
  </si>
  <si>
    <t>29</t>
  </si>
  <si>
    <t>34571521</t>
  </si>
  <si>
    <t>krabice pod omítku PVC odbočná kruhová D 70mm s víčkem a svorkovnicí</t>
  </si>
  <si>
    <t>-1046662495</t>
  </si>
  <si>
    <t>30</t>
  </si>
  <si>
    <t>741122601</t>
  </si>
  <si>
    <t>Montáž kabelů měděných bez ukončení uložených pevně plných kulatých nebo bezhalogenových (PRAFlaSafe) počtu a průřezu žil 2x1,5 až 6 mm2</t>
  </si>
  <si>
    <t>-253327976</t>
  </si>
  <si>
    <t>https://podminky.urs.cz/item/CS_URS_2024_01/741122601</t>
  </si>
  <si>
    <t>31</t>
  </si>
  <si>
    <t>34111116</t>
  </si>
  <si>
    <t>kabel silový oheň retardující bezhalogenový bez funkční schopnosti při požáru třída reakce na oheň B2cas1d1a1 jádro Cu 0,6/1kV (PRAFlaSafe) 2x1,5mm2</t>
  </si>
  <si>
    <t>-888243921</t>
  </si>
  <si>
    <t>113</t>
  </si>
  <si>
    <t>PKB.727626</t>
  </si>
  <si>
    <t>PRAFlaDur-O 2x1,5 RE</t>
  </si>
  <si>
    <t>-1747864616</t>
  </si>
  <si>
    <t>741122611</t>
  </si>
  <si>
    <t>Montáž kabelů měděných bez ukončení uložených pevně plných kulatých nebo bezhalogenových (PRAFlaSafe) počtu a průřezu žil 3x1,5 až 6 mm2</t>
  </si>
  <si>
    <t>-2105200688</t>
  </si>
  <si>
    <t>https://podminky.urs.cz/item/CS_URS_2024_01/741122611</t>
  </si>
  <si>
    <t>33</t>
  </si>
  <si>
    <t>34111124</t>
  </si>
  <si>
    <t>kabel silový oheň retardující bezhalogenový bez funkční schopnosti při požáru třída reakce na oheň B2cas1d1a1 jádro Cu 0,6/1kV (PRAFlaSafe) 3x1,5mm2</t>
  </si>
  <si>
    <t>-2005912736</t>
  </si>
  <si>
    <t>35</t>
  </si>
  <si>
    <t>34111532</t>
  </si>
  <si>
    <t>kabel silový oheň retardující bezhalogenový s funkčností při požáru 180min a P60-R reakce na oheň B2cas1d1a1 jádro Cu 0,6/1kV (PRAFlaSafe) 3x2,5mm2</t>
  </si>
  <si>
    <t>-934666481</t>
  </si>
  <si>
    <t>36</t>
  </si>
  <si>
    <t>741122641</t>
  </si>
  <si>
    <t>Montáž kabelů měděných bez ukončení uložených pevně plných kulatých nebo bezhalogenových (např. PRAFlaSafe) ) počtu a průřezu žil 5x1,5 až 2,5 mm2</t>
  </si>
  <si>
    <t>-697154227</t>
  </si>
  <si>
    <t>https://podminky.urs.cz/item/CS_URS_2024_01/741122641</t>
  </si>
  <si>
    <t>37</t>
  </si>
  <si>
    <t>34111296</t>
  </si>
  <si>
    <t>kabel silový oheň retardující bezhalogenový bez funkční schopnosti při požáru jádro Cu 0,6/1kV (PRAFlaSafe) 5x2,5mm2</t>
  </si>
  <si>
    <t>-1448374713</t>
  </si>
  <si>
    <t>38</t>
  </si>
  <si>
    <t>34111295</t>
  </si>
  <si>
    <t>kabel silový oheň retardující bezhalogenový bez funkční schopnosti při požáru jádro Cu 0,6/1kV (PRAFlaSafe) 5x1,5mm2</t>
  </si>
  <si>
    <t>1368771014</t>
  </si>
  <si>
    <t>40</t>
  </si>
  <si>
    <t>741122642</t>
  </si>
  <si>
    <t>Montáž kabelů měděných bez ukončení uložených pevně plných kulatých nebo bezhalogenových (např. PRAFlaSafe) počtu a průřezu žil 5x4 až 6 mm2</t>
  </si>
  <si>
    <t>1603428664</t>
  </si>
  <si>
    <t>https://podminky.urs.cz/item/CS_URS_2024_01/741122642</t>
  </si>
  <si>
    <t>41</t>
  </si>
  <si>
    <t>34111098</t>
  </si>
  <si>
    <t>kabel silový oheň retardující bezhalogenový s funkčností při požáru 180min a P60-R reakce na oheň B2cas1d1a1 jádro Cu 0,6/1kV (PRAFlaSafe) 5x4mm2</t>
  </si>
  <si>
    <t>454646526</t>
  </si>
  <si>
    <t>42</t>
  </si>
  <si>
    <t>741122643</t>
  </si>
  <si>
    <t>Montáž kabelů měděných bez ukončení uložených pevně plných kulatých nebo bezhalogenových (např. PRAFlaSafe) počtu a průřezu žil 5x10 mm2</t>
  </si>
  <si>
    <t>777201759</t>
  </si>
  <si>
    <t>https://podminky.urs.cz/item/CS_URS_2024_01/741122643</t>
  </si>
  <si>
    <t>43</t>
  </si>
  <si>
    <t>34113034</t>
  </si>
  <si>
    <t>kabel silový oheň retardující bezhalogenový s funkčností při požáru 180min a P60-R reakce na oheň B2cas1d1a1 jádro Cu 0,6/1kV (PRAFlaSafe) 5x10mm2</t>
  </si>
  <si>
    <t>1091547533</t>
  </si>
  <si>
    <t>44</t>
  </si>
  <si>
    <t>741130001</t>
  </si>
  <si>
    <t>Ukončení vodičů izolovaných s označením a zapojením v rozváděči nebo na přístroji, průřezu žíly do 2,5 mm2</t>
  </si>
  <si>
    <t>325109527</t>
  </si>
  <si>
    <t>https://podminky.urs.cz/item/CS_URS_2024_01/741130001</t>
  </si>
  <si>
    <t>45</t>
  </si>
  <si>
    <t>741130003</t>
  </si>
  <si>
    <t>Ukončení vodičů izolovaných s označením a zapojením v rozváděči nebo na přístroji, průřezu žíly do 4 mm2</t>
  </si>
  <si>
    <t>1575861586</t>
  </si>
  <si>
    <t>https://podminky.urs.cz/item/CS_URS_2024_01/741130003</t>
  </si>
  <si>
    <t>46</t>
  </si>
  <si>
    <t>1188354R</t>
  </si>
  <si>
    <t>SVORKA bezšroubová 273-105 5X2,5 TM.SEDA</t>
  </si>
  <si>
    <t>859915077</t>
  </si>
  <si>
    <t>47</t>
  </si>
  <si>
    <t>1188352R</t>
  </si>
  <si>
    <t>SVORKA bezšroubová 273-104 3X2,5 TM.SEDA</t>
  </si>
  <si>
    <t>-833781234</t>
  </si>
  <si>
    <t>48</t>
  </si>
  <si>
    <t>1188356R</t>
  </si>
  <si>
    <t>SVORKA bezšroubová 273-108 8X1,5 SV.SEDA</t>
  </si>
  <si>
    <t>-1721789156</t>
  </si>
  <si>
    <t>49</t>
  </si>
  <si>
    <t>1188355R</t>
  </si>
  <si>
    <t>SVORKA bezšroubová 273-101 5X1,5 SV.SEDA</t>
  </si>
  <si>
    <t>-70960526</t>
  </si>
  <si>
    <t>50</t>
  </si>
  <si>
    <t>741310011</t>
  </si>
  <si>
    <t>Montáž spínačů jedno nebo dvoupólových nástěnných se zapojením vodičů, pro prostředí normální ovladačů, řazení 1/0-tlačítkových zapínacích</t>
  </si>
  <si>
    <t>235982477</t>
  </si>
  <si>
    <t>https://podminky.urs.cz/item/CS_URS_2024_01/741310011</t>
  </si>
  <si>
    <t>51</t>
  </si>
  <si>
    <t>34535008</t>
  </si>
  <si>
    <t>ovládač zapínací kompletní, zápustný, řazení 1/0, šroubové svorky</t>
  </si>
  <si>
    <t>747441855</t>
  </si>
  <si>
    <t>52</t>
  </si>
  <si>
    <t>34535000</t>
  </si>
  <si>
    <t>spínač kompletní, zápustný, jednopólový, řazení 1, šroubové svorky</t>
  </si>
  <si>
    <t>-1526695</t>
  </si>
  <si>
    <t>53</t>
  </si>
  <si>
    <t>34535002</t>
  </si>
  <si>
    <t>přepínač sériový kompletní, zápustný, řazení 5, šroubové svorky</t>
  </si>
  <si>
    <t>241740051</t>
  </si>
  <si>
    <t>54</t>
  </si>
  <si>
    <t>34535003</t>
  </si>
  <si>
    <t>přepínač střídavý kompletní, zápustný, řazení 6, šroubové svorky</t>
  </si>
  <si>
    <t>2079983001</t>
  </si>
  <si>
    <t>55</t>
  </si>
  <si>
    <t>34535004</t>
  </si>
  <si>
    <t>přepínač křížový kompletní, zápustný, řazení 7, šroubové svorky</t>
  </si>
  <si>
    <t>660371306</t>
  </si>
  <si>
    <t>114</t>
  </si>
  <si>
    <t>741310401</t>
  </si>
  <si>
    <t>Montáž spínačů tří nebo čtyřpólových nástěnných se zapojením vodičů, pro prostředí normální do 16 A</t>
  </si>
  <si>
    <t>CS ÚRS 2025 01</t>
  </si>
  <si>
    <t>908228740</t>
  </si>
  <si>
    <t>https://podminky.urs.cz/item/CS_URS_2025_01/741310401</t>
  </si>
  <si>
    <t>115</t>
  </si>
  <si>
    <t>R-3F zás</t>
  </si>
  <si>
    <t>3f zásuvka 16A/400V 5-pólová IP44 bezšroubová</t>
  </si>
  <si>
    <t>1071648546</t>
  </si>
  <si>
    <t>56</t>
  </si>
  <si>
    <t>741311004</t>
  </si>
  <si>
    <t>Montáž spínačů speciálních se zapojením vodičů čidla pohybu nástěnného</t>
  </si>
  <si>
    <t>-839951536</t>
  </si>
  <si>
    <t>57</t>
  </si>
  <si>
    <t>1670469R1</t>
  </si>
  <si>
    <t>PIR čidlo pohybu nástěnné</t>
  </si>
  <si>
    <t>1774707325</t>
  </si>
  <si>
    <t>117</t>
  </si>
  <si>
    <t>741310401.1</t>
  </si>
  <si>
    <t>1880431258</t>
  </si>
  <si>
    <t>https://podminky.urs.cz/item/CS_URS_2024_01/741310401.1</t>
  </si>
  <si>
    <t>116</t>
  </si>
  <si>
    <t>35811336</t>
  </si>
  <si>
    <t>zásuvka nástěnná 16A - 5pól, řazení 3P+N+PE IP44, bezšroubové svorky</t>
  </si>
  <si>
    <t>1315663939</t>
  </si>
  <si>
    <t>58</t>
  </si>
  <si>
    <t>741313002</t>
  </si>
  <si>
    <t>Montáž zásuvek domovních se zapojením vodičů bezšroubové připojení polozapuštěných nebo zapuštěných 10/16 A, provedení 2P + PE dvojí zapojení pro průběžnou montáž</t>
  </si>
  <si>
    <t>1638877155</t>
  </si>
  <si>
    <t>https://podminky.urs.cz/item/CS_URS_2024_01/741313002</t>
  </si>
  <si>
    <t>59</t>
  </si>
  <si>
    <t>34555241</t>
  </si>
  <si>
    <t>přístroj zásuvky zápustné jednonásobné, krytka s clonkami, bezšroubové svorky</t>
  </si>
  <si>
    <t>1035129926</t>
  </si>
  <si>
    <t>60</t>
  </si>
  <si>
    <t>34539059</t>
  </si>
  <si>
    <t>rámeček jednonásobný</t>
  </si>
  <si>
    <t>1059879346</t>
  </si>
  <si>
    <t>61</t>
  </si>
  <si>
    <t>000122405</t>
  </si>
  <si>
    <t>kabel 1kV CXKH-R 7x1,5</t>
  </si>
  <si>
    <t>9261957</t>
  </si>
  <si>
    <t>62</t>
  </si>
  <si>
    <t>741372061</t>
  </si>
  <si>
    <t>Montáž svítidel s integrovaným zdrojem LED se zapojením vodičů interiérových přisazených/vestavných stropních/nástěnných hranatých nebo kruhových, plochy do 0,09 m2</t>
  </si>
  <si>
    <t>801938788</t>
  </si>
  <si>
    <t>https://podminky.urs.cz/item/CS_URS_2024_01/741372061</t>
  </si>
  <si>
    <t>63</t>
  </si>
  <si>
    <t>1000088648</t>
  </si>
  <si>
    <t>Nouzové osvětlení nástěnné, 100lm, 2W, 5000K, LED driver, NiCd baterie, IP65, IK08, 1hod</t>
  </si>
  <si>
    <t>1503050927</t>
  </si>
  <si>
    <t>105</t>
  </si>
  <si>
    <t>1000088649</t>
  </si>
  <si>
    <t>Nouzové osvětlení stropní vestavné, 450lm, 4W, 5000K, LED driver, teplota okolí 0 až +40 °C, IP20, IK08, třída ochrany II, 1hod</t>
  </si>
  <si>
    <t>-998048509</t>
  </si>
  <si>
    <t>741372062</t>
  </si>
  <si>
    <t>Montáž svítidel s integrovaným zdrojem LED se zapojením vodičů interiérových přisazených/vestavných stropních/nástěnných hranatých nebo kruhových, plochy přes 0,09 do 0,36 m2</t>
  </si>
  <si>
    <t>-936939548</t>
  </si>
  <si>
    <t>https://podminky.urs.cz/item/CS_URS_2024_01/741372062</t>
  </si>
  <si>
    <t>106</t>
  </si>
  <si>
    <t>1513192</t>
  </si>
  <si>
    <t>LED svítidlo "D" - PŘISAZENÉ KRUHOVÉ LED SVÍTIDLO, 22W, 2200lm, 4000K, L70/B50, IP44, IP44, IK02, 3 roky záruka</t>
  </si>
  <si>
    <t>1962015546</t>
  </si>
  <si>
    <t>112</t>
  </si>
  <si>
    <t>1689901</t>
  </si>
  <si>
    <t>"F" - VESTAVNÉ KRUHOVÉ LED SVÍTIDLO, hliníková základna, průměr 200 mm, 19W, 2035lm, 4000K, L80/B50 - 75 000h, IP44</t>
  </si>
  <si>
    <t>-1201530848</t>
  </si>
  <si>
    <t>108</t>
  </si>
  <si>
    <t>1237917</t>
  </si>
  <si>
    <t>LED svítidlo "E" - PŘISAZENÉ KRUHOVÉ LED SVÍTIDLO S MIKROVLNNÝM SENZOREM, 22W, 2200lm, 4000K, L70/B50, IP44, IK02, 3 roky záruka</t>
  </si>
  <si>
    <t>1173292161</t>
  </si>
  <si>
    <t>109</t>
  </si>
  <si>
    <t>1646741</t>
  </si>
  <si>
    <t xml:space="preserve">LED svítidlo B, 58W, 6496lm, 5 let záruka, čtvercové, životnost 50 000hodin, L90B10, CE, mikropyramidová optika,  UGR&gt;19, fotobiologická bezpečnost, zkouška žhavou smyčkou 650°C, CE, ENEC, IP40</t>
  </si>
  <si>
    <t>118587479</t>
  </si>
  <si>
    <t>110</t>
  </si>
  <si>
    <t>1238919</t>
  </si>
  <si>
    <t xml:space="preserve">LED svítidlo A, 46W, 5152lm, 5 let záruka, hranaté, životnost 50 000hodin, L90B10, CE, mikropyramidová optika,  UGR&gt;19, fotobiologická bezpečnost, zkouška žhavou smyčkou 650°C, CE, ENEC, IP40</t>
  </si>
  <si>
    <t>518358951</t>
  </si>
  <si>
    <t>111</t>
  </si>
  <si>
    <t>1239774</t>
  </si>
  <si>
    <t xml:space="preserve">LED svítidlo C, 23W, 2570lm, 5 let záruka, hranaté, životnost 50 000hodin, L90B10, CE, mikropyramidová optika,  UGR&gt;19, fotobiologická bezpečnost, zkouška žhavou smyčkou 650°C, CE, ENEC, IP40</t>
  </si>
  <si>
    <t>-1870967033</t>
  </si>
  <si>
    <t>Práce a dodávky M</t>
  </si>
  <si>
    <t>21-M</t>
  </si>
  <si>
    <t>Elektromontáže</t>
  </si>
  <si>
    <t>100</t>
  </si>
  <si>
    <t>210071001</t>
  </si>
  <si>
    <t>Montáž přípojnicového rozvodu z vodičů hliníkových průmyslového dílů rovných s odbočkami 250 A, délky 1200 mm</t>
  </si>
  <si>
    <t>1718035771</t>
  </si>
  <si>
    <t>https://podminky.urs.cz/item/CS_URS_2021_01/210071001</t>
  </si>
  <si>
    <t>101</t>
  </si>
  <si>
    <t>1030122242</t>
  </si>
  <si>
    <t>Přípojnice ochranného pospojování MET</t>
  </si>
  <si>
    <t>1644136218</t>
  </si>
  <si>
    <t>96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</si>
  <si>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</si>
  <si>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</si>
  <si>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-1064043778</t>
  </si>
  <si>
    <t>https://podminky.urs.cz/item/CS_URS_2021_01/210280002</t>
  </si>
  <si>
    <t>VRN</t>
  </si>
  <si>
    <t>Vedlejší rozpočtové náklady</t>
  </si>
  <si>
    <t>5</t>
  </si>
  <si>
    <t>VRN1</t>
  </si>
  <si>
    <t>Průzkumné, zeměměřičské a projektové práce</t>
  </si>
  <si>
    <t>71</t>
  </si>
  <si>
    <t>013254000</t>
  </si>
  <si>
    <t>Dokumentace skutečného provedení stavby</t>
  </si>
  <si>
    <t>1024</t>
  </si>
  <si>
    <t>-1048043972</t>
  </si>
  <si>
    <t>https://podminky.urs.cz/item/CS_URS_2021_01/013254000</t>
  </si>
  <si>
    <t>72</t>
  </si>
  <si>
    <t>093R</t>
  </si>
  <si>
    <t>Měření oslnění 3ks místností (2x učebna, 1x kabinet) dle výběru AD</t>
  </si>
  <si>
    <t>-1251271619</t>
  </si>
  <si>
    <t>73</t>
  </si>
  <si>
    <t>210950101</t>
  </si>
  <si>
    <t>označovací štítek na kabel</t>
  </si>
  <si>
    <t>-539288773</t>
  </si>
  <si>
    <t>74</t>
  </si>
  <si>
    <t>35442114</t>
  </si>
  <si>
    <t>štítek plastový - bez označení</t>
  </si>
  <si>
    <t>871812698</t>
  </si>
  <si>
    <t>75</t>
  </si>
  <si>
    <t>210990001.5</t>
  </si>
  <si>
    <t>seznámení se stávajícím stavem</t>
  </si>
  <si>
    <t>2082196842</t>
  </si>
  <si>
    <t>76</t>
  </si>
  <si>
    <t>218009001</t>
  </si>
  <si>
    <t>poplatek za recyklaci svítidla přes 50cm</t>
  </si>
  <si>
    <t>-37837082</t>
  </si>
  <si>
    <t>77</t>
  </si>
  <si>
    <t>000000001</t>
  </si>
  <si>
    <t>pomocný materiál</t>
  </si>
  <si>
    <t>479764919</t>
  </si>
  <si>
    <t>VRN4</t>
  </si>
  <si>
    <t>Inženýrská činnost</t>
  </si>
  <si>
    <t>78</t>
  </si>
  <si>
    <t>049002000</t>
  </si>
  <si>
    <t>Ostatní inženýrská činnost</t>
  </si>
  <si>
    <t>CS ÚRS 2021 02</t>
  </si>
  <si>
    <t>-809227092</t>
  </si>
  <si>
    <t>https://podminky.urs.cz/item/CS_URS_2021_02/049002000</t>
  </si>
  <si>
    <t>VRN9</t>
  </si>
  <si>
    <t>Ostatní náklady</t>
  </si>
  <si>
    <t>79</t>
  </si>
  <si>
    <t>00003R</t>
  </si>
  <si>
    <t>Proškolení uživatelů elektrických zařízení (par.4, vyhl. 50/78Sb.)</t>
  </si>
  <si>
    <t>226583280</t>
  </si>
  <si>
    <t>80</t>
  </si>
  <si>
    <t>065002000.1</t>
  </si>
  <si>
    <t>Mimostaveništní doprava materiálů</t>
  </si>
  <si>
    <t>…</t>
  </si>
  <si>
    <t>-1738825110</t>
  </si>
  <si>
    <t>https://podminky.urs.cz/item/CS_URS_2021_01/065002000.1</t>
  </si>
  <si>
    <t>97</t>
  </si>
  <si>
    <t>090001000</t>
  </si>
  <si>
    <t>Ostatní náklady (úklid a pod.)</t>
  </si>
  <si>
    <t>1980836200</t>
  </si>
  <si>
    <t>https://podminky.urs.cz/item/CS_URS_2021_01/090001000</t>
  </si>
  <si>
    <t>02 - Rozvaděč RH</t>
  </si>
  <si>
    <t>741136321</t>
  </si>
  <si>
    <t>Napojení souboru žil do skříně průřezu jedné žíly do 16 mm2</t>
  </si>
  <si>
    <t>-1383688161</t>
  </si>
  <si>
    <t>https://podminky.urs.cz/item/CS_URS_2025_01/741136321</t>
  </si>
  <si>
    <t>1000156833</t>
  </si>
  <si>
    <t>Hřebenová přípojnice 3P, 16mm2/12mod. k propojení 4</t>
  </si>
  <si>
    <t>-2059718252</t>
  </si>
  <si>
    <t>741210001</t>
  </si>
  <si>
    <t>Montáž rozvodnic oceloplechových nebo plastových bez zapojení vodičů běžných, hmotnosti do 20 kg</t>
  </si>
  <si>
    <t>-463968758</t>
  </si>
  <si>
    <t>https://podminky.urs.cz/item/CS_URS_2025_01/741210001</t>
  </si>
  <si>
    <t>1000117405</t>
  </si>
  <si>
    <t>Rozvaděč vestavný FW, IP44, tř. ochr.II, 96 mod., 6, EI30 S200</t>
  </si>
  <si>
    <t>4480099</t>
  </si>
  <si>
    <t>741231014</t>
  </si>
  <si>
    <t>Montáž svorkovnic do rozváděčů s popisnými štítky se zapojením vodičů na jedné straně nulových</t>
  </si>
  <si>
    <t>-1618678175</t>
  </si>
  <si>
    <t>https://podminky.urs.cz/item/CS_URS_2025_01/741231014</t>
  </si>
  <si>
    <t>1188338</t>
  </si>
  <si>
    <t>Můstek N 15 Modrý 63A Nekrytý na DIN lištu</t>
  </si>
  <si>
    <t>401986438</t>
  </si>
  <si>
    <t>7</t>
  </si>
  <si>
    <t>741320105</t>
  </si>
  <si>
    <t>Montáž jističů se zapojením vodičů jednopólových nn do 25 A ve skříni</t>
  </si>
  <si>
    <t>1300688791</t>
  </si>
  <si>
    <t>https://podminky.urs.cz/item/CS_URS_2025_01/741320105</t>
  </si>
  <si>
    <t>1183635</t>
  </si>
  <si>
    <t>jistič 1pólový-charakteristika C 2A, zkratový proud 10kA</t>
  </si>
  <si>
    <t>129378011</t>
  </si>
  <si>
    <t>1183632</t>
  </si>
  <si>
    <t>jistič 1pólový-charakteristika C 10A, zkratový proud 10kA</t>
  </si>
  <si>
    <t>-1150213962</t>
  </si>
  <si>
    <t>1183628</t>
  </si>
  <si>
    <t>jistič 1pólový-charakteristika C 16A, zkratový proud 10kA</t>
  </si>
  <si>
    <t>-1117981180</t>
  </si>
  <si>
    <t>741320165</t>
  </si>
  <si>
    <t>Montáž jističů se zapojením vodičů třípólových nn do 25 A ve skříni</t>
  </si>
  <si>
    <t>-639600878</t>
  </si>
  <si>
    <t>https://podminky.urs.cz/item/CS_URS_2025_01/741320165</t>
  </si>
  <si>
    <t>1183596</t>
  </si>
  <si>
    <t>jistič 3pólový-charakteristika C 16A, zkratový proud 10kA</t>
  </si>
  <si>
    <t>-1521811063</t>
  </si>
  <si>
    <t>jistič 3pólový-charakteristika C 25A, zkratový proud 10kA</t>
  </si>
  <si>
    <t>-753025881</t>
  </si>
  <si>
    <t>741320175</t>
  </si>
  <si>
    <t>Montáž jističů se zapojením vodičů třípólových nn do 63 A ve skříni</t>
  </si>
  <si>
    <t>-1899878629</t>
  </si>
  <si>
    <t>https://podminky.urs.cz/item/CS_URS_2025_01/741320175</t>
  </si>
  <si>
    <t>1183593</t>
  </si>
  <si>
    <t>jistič 3pólový-charakteristika C 32A, zkratový proud 10kA</t>
  </si>
  <si>
    <t>1332681846</t>
  </si>
  <si>
    <t>741320201</t>
  </si>
  <si>
    <t>Montáž jističů se zapojením vodičů čtyřpólových nn deionových vestavných do 100 A</t>
  </si>
  <si>
    <t>745839846</t>
  </si>
  <si>
    <t>https://podminky.urs.cz/item/CS_URS_2025_01/741320201</t>
  </si>
  <si>
    <t>17</t>
  </si>
  <si>
    <t>1249839</t>
  </si>
  <si>
    <t>Hlavní vypínač do rozvaděče na DIN lištu 3pólový 63A</t>
  </si>
  <si>
    <t>1798660339</t>
  </si>
  <si>
    <t>1216530</t>
  </si>
  <si>
    <t>Vyrážecí napěťová cívka</t>
  </si>
  <si>
    <t>CS ÚRS 2023 02</t>
  </si>
  <si>
    <t>-1521482698</t>
  </si>
  <si>
    <t>18</t>
  </si>
  <si>
    <t>741321003</t>
  </si>
  <si>
    <t>Montáž proudových chráničů se zapojením vodičů dvoupólových nn do 25 A ve skříni</t>
  </si>
  <si>
    <t>422783262</t>
  </si>
  <si>
    <t>https://podminky.urs.cz/item/CS_URS_2025_01/741321003</t>
  </si>
  <si>
    <t>1187841</t>
  </si>
  <si>
    <t>Kombinovaný chránič proudový 10A pracovního proudu 0,03A, zkratový proud 10kA, charakteristika C</t>
  </si>
  <si>
    <t>-97901880</t>
  </si>
  <si>
    <t>1187843</t>
  </si>
  <si>
    <t>Kombinovaný chránič proudový 16A pracovního proudu 0,03A, zkratový proud 10kA, charakteristika C</t>
  </si>
  <si>
    <t>-1023577070</t>
  </si>
  <si>
    <t>741321033</t>
  </si>
  <si>
    <t>Montáž proudových chráničů se zapojením vodičů čtyřpólových nn do 25 A ve skříni</t>
  </si>
  <si>
    <t>1055298235</t>
  </si>
  <si>
    <t>https://podminky.urs.cz/item/CS_URS_2025_01/741321033</t>
  </si>
  <si>
    <t>1187879</t>
  </si>
  <si>
    <t>Chránič proudový 4pólový 20A pracovního proudu 0,03A, zkratový proud 10kA, charakteristika C</t>
  </si>
  <si>
    <t>-1847747689</t>
  </si>
  <si>
    <t>741322011</t>
  </si>
  <si>
    <t>Montáž přepěťových ochran nn se zapojením vodičů svodiče bleskových proudů - typ 1 třípólových, pro impulsní proud do 35 kA</t>
  </si>
  <si>
    <t>-763487884</t>
  </si>
  <si>
    <t>https://podminky.urs.cz/item/CS_URS_2025_01/741322011</t>
  </si>
  <si>
    <t>1147066</t>
  </si>
  <si>
    <t>Svodič přepětí 3pólový 350V\20kA, typ 1+typ 2</t>
  </si>
  <si>
    <t>1294907252</t>
  </si>
  <si>
    <t>741330032</t>
  </si>
  <si>
    <t>Montáž stykačů nn se zapojením vodičů střídavých vestavných jednopólových do 25 A</t>
  </si>
  <si>
    <t>-1539385069</t>
  </si>
  <si>
    <t>https://podminky.urs.cz/item/CS_URS_2025_01/741330032</t>
  </si>
  <si>
    <t>1215837</t>
  </si>
  <si>
    <t>Instalační stykač 25A, 2x zapínací kontakt 230V\25-20</t>
  </si>
  <si>
    <t>1120339763</t>
  </si>
  <si>
    <t>741330651</t>
  </si>
  <si>
    <t>Montáž relé pomocných se zapojením vodičů vestavných střídavých</t>
  </si>
  <si>
    <t>670141392</t>
  </si>
  <si>
    <t>https://podminky.urs.cz/item/CS_URS_2025_01/741330651</t>
  </si>
  <si>
    <t>1181319</t>
  </si>
  <si>
    <t>Impulzní relé 230V, 1x rozpínací kontakt, 1x spínací kontakt, 16A, umístěno na DIN lištu</t>
  </si>
  <si>
    <t>-1869668045</t>
  </si>
  <si>
    <t>R000000001</t>
  </si>
  <si>
    <t>Podružný materiál</t>
  </si>
  <si>
    <t>145894153</t>
  </si>
  <si>
    <t>R0000002</t>
  </si>
  <si>
    <t>Revize rozvaděče</t>
  </si>
  <si>
    <t>1594323077</t>
  </si>
  <si>
    <t>03 - Rozvadeč R-SUTERÉN</t>
  </si>
  <si>
    <t>-1070361625</t>
  </si>
  <si>
    <t>2130479398</t>
  </si>
  <si>
    <t>-8427451</t>
  </si>
  <si>
    <t>1000117404</t>
  </si>
  <si>
    <t>Rozvaděč vestavný FW, IP44, tř. ochr.II, 48 mod., 6, EI30 S200</t>
  </si>
  <si>
    <t>-101519120</t>
  </si>
  <si>
    <t>1579641026</t>
  </si>
  <si>
    <t>-1233133257</t>
  </si>
  <si>
    <t>345911599</t>
  </si>
  <si>
    <t>1467989531</t>
  </si>
  <si>
    <t>360400749</t>
  </si>
  <si>
    <t>-30189094</t>
  </si>
  <si>
    <t>2144233200</t>
  </si>
  <si>
    <t>-1391670529</t>
  </si>
  <si>
    <t>1398927153</t>
  </si>
  <si>
    <t>-1499662670</t>
  </si>
  <si>
    <t>-1502358070</t>
  </si>
  <si>
    <t>741322061</t>
  </si>
  <si>
    <t>Montáž přepěťových ochran nn se zapojením vodičů svodiče přepětí - typ 2 třípólových jednodílných</t>
  </si>
  <si>
    <t>1678717758</t>
  </si>
  <si>
    <t>https://podminky.urs.cz/item/CS_URS_2025_01/741322061</t>
  </si>
  <si>
    <t>1146902</t>
  </si>
  <si>
    <t>Svodič přepětí 3pólový 350V\20kA, typ 2</t>
  </si>
  <si>
    <t>-537561060</t>
  </si>
  <si>
    <t>-1248917544</t>
  </si>
  <si>
    <t>-628906555</t>
  </si>
  <si>
    <t>04 - Rozvaděč R-PATRO</t>
  </si>
  <si>
    <t>1131127228</t>
  </si>
  <si>
    <t>66927607</t>
  </si>
  <si>
    <t>1979881347</t>
  </si>
  <si>
    <t>66607751</t>
  </si>
  <si>
    <t>229874514</t>
  </si>
  <si>
    <t>-1736812940</t>
  </si>
  <si>
    <t>-1428906778</t>
  </si>
  <si>
    <t>-1424929869</t>
  </si>
  <si>
    <t>1270676</t>
  </si>
  <si>
    <t>-628509023</t>
  </si>
  <si>
    <t>1760391955</t>
  </si>
  <si>
    <t>-558343701</t>
  </si>
  <si>
    <t>-360296646</t>
  </si>
  <si>
    <t>-892052612</t>
  </si>
  <si>
    <t>-1761238199</t>
  </si>
  <si>
    <t>992819922</t>
  </si>
  <si>
    <t>-1383525385</t>
  </si>
  <si>
    <t>-1383992742</t>
  </si>
  <si>
    <t>1995414689</t>
  </si>
  <si>
    <t>05 - Slaboproudá elektroinstalace</t>
  </si>
  <si>
    <t xml:space="preserve">    742 - Elektroinstalace - slaboproud</t>
  </si>
  <si>
    <t>742</t>
  </si>
  <si>
    <t>Elektroinstalace - slaboproud</t>
  </si>
  <si>
    <t>001R</t>
  </si>
  <si>
    <t>Montáž patch kabelu</t>
  </si>
  <si>
    <t>-1732295732</t>
  </si>
  <si>
    <t>ADI.0051226.URSR</t>
  </si>
  <si>
    <t>Patch kabel CAT6 UTP 1m šedý</t>
  </si>
  <si>
    <t>-2046343707</t>
  </si>
  <si>
    <t>ADI.0051227.URSR</t>
  </si>
  <si>
    <t xml:space="preserve">Patch kabel CAT6 UTP 2m </t>
  </si>
  <si>
    <t>-781804124</t>
  </si>
  <si>
    <t>ADI.0051228.URSR</t>
  </si>
  <si>
    <t>Patch kabel CAT6 UTP 3m</t>
  </si>
  <si>
    <t>1201037687</t>
  </si>
  <si>
    <t>002R</t>
  </si>
  <si>
    <t>Montáž konektoru RJ45</t>
  </si>
  <si>
    <t>231576809</t>
  </si>
  <si>
    <t>ADI.0051329.URS</t>
  </si>
  <si>
    <t>Konektor RJ45 8p8c CAT6E pro vodič drát</t>
  </si>
  <si>
    <t>-1111008895</t>
  </si>
  <si>
    <t>003R</t>
  </si>
  <si>
    <t>Ukončení kabelu UTP</t>
  </si>
  <si>
    <t>2146917209</t>
  </si>
  <si>
    <t>003R.1</t>
  </si>
  <si>
    <t>Montáž mikrotrubičky pro optický kabel</t>
  </si>
  <si>
    <t>1974531885</t>
  </si>
  <si>
    <t>1524803</t>
  </si>
  <si>
    <t>Mikrotrubička HDPE 10\5,5</t>
  </si>
  <si>
    <t>-1183450202</t>
  </si>
  <si>
    <t>P</t>
  </si>
  <si>
    <t>Poznámka k položce:_x000d_
Přesná metráž bude určena trasou při montáži</t>
  </si>
  <si>
    <t>005R</t>
  </si>
  <si>
    <t>Konfigurace sítě</t>
  </si>
  <si>
    <t>2126792862</t>
  </si>
  <si>
    <t>742110001</t>
  </si>
  <si>
    <t>Montáž trubek elektroinstalačních plastových ohebných uložených pod omítku včetně zasekání</t>
  </si>
  <si>
    <t>-96865444</t>
  </si>
  <si>
    <t>https://podminky.urs.cz/item/CS_URS_2021_01/742110001</t>
  </si>
  <si>
    <t>34571093</t>
  </si>
  <si>
    <t>trubka elektroinstalační tuhá z PVC D 22,1/25 mm, délka 3m</t>
  </si>
  <si>
    <t>1670471116</t>
  </si>
  <si>
    <t>742121001</t>
  </si>
  <si>
    <t>Montáž kabelů sdělovacích pro vnitřní rozvody počtu žil do 15</t>
  </si>
  <si>
    <t>1901838695</t>
  </si>
  <si>
    <t>https://podminky.urs.cz/item/CS_URS_2025_01/742121001</t>
  </si>
  <si>
    <t>34121268</t>
  </si>
  <si>
    <t>kabel datový bezhalogenový třída reakce na oheň B2cas1d1a1 jádro Cu plné (U/UTP) kategorie 6</t>
  </si>
  <si>
    <t>485620310</t>
  </si>
  <si>
    <t>Poznámka k položce:_x000d_
U/UTP</t>
  </si>
  <si>
    <t>742121001R</t>
  </si>
  <si>
    <t>Montáž optických kabelů</t>
  </si>
  <si>
    <t>240942383</t>
  </si>
  <si>
    <t>1207543</t>
  </si>
  <si>
    <t>Optický kabel 9/125 um, 8 vláken</t>
  </si>
  <si>
    <t>-205967035</t>
  </si>
  <si>
    <t>742190002</t>
  </si>
  <si>
    <t>Ostatní práce pro trasy značení trasy vedení</t>
  </si>
  <si>
    <t>697359397</t>
  </si>
  <si>
    <t>https://podminky.urs.cz/item/CS_URS_2025_01/742190002</t>
  </si>
  <si>
    <t>742330001</t>
  </si>
  <si>
    <t>Montáž strukturované kabeláže rozvaděče nástěnného</t>
  </si>
  <si>
    <t>-1678759783</t>
  </si>
  <si>
    <t>https://podminky.urs.cz/item/CS_URS_2025_01/742330001</t>
  </si>
  <si>
    <t>1702535</t>
  </si>
  <si>
    <t>RACK 19'' 18U/600X600 PROSKL.</t>
  </si>
  <si>
    <t>1037721676</t>
  </si>
  <si>
    <t>742330011</t>
  </si>
  <si>
    <t>Montáž strukturované kabeláže zařízení do rozvaděče switche, UPS, DVR, server, NVR bez nastavení</t>
  </si>
  <si>
    <t>350714003</t>
  </si>
  <si>
    <t>https://podminky.urs.cz/item/CS_URS_2021_01/742330011</t>
  </si>
  <si>
    <t>ADI.0062619.URSR</t>
  </si>
  <si>
    <t>On-line UPS, 1/1 fáze, 1kVA / 1kW, montáž Tower/Rack 2U, LCD displej</t>
  </si>
  <si>
    <t>-2005359004</t>
  </si>
  <si>
    <t>004R</t>
  </si>
  <si>
    <t>Vnitřní jednotka WIFI pásmo 2,4GHz+5GHz, podpora standardů 802.11a/b/g/n/ac, integrované šesměrové antény, POE/adaptéru 230V, vč. injektoru 230V, žádné poplatky, možnost rozšíření systému</t>
  </si>
  <si>
    <t>1638726971</t>
  </si>
  <si>
    <t>742330024</t>
  </si>
  <si>
    <t>Montáž strukturované kabeláže příslušenství a ostatní práce k rozvaděčům patch panelu 24 portů</t>
  </si>
  <si>
    <t>-1213008317</t>
  </si>
  <si>
    <t>https://podminky.urs.cz/item/CS_URS_2025_01/742330024</t>
  </si>
  <si>
    <t>1321479</t>
  </si>
  <si>
    <t>PATCH PANEL 1U 24 port</t>
  </si>
  <si>
    <t>-1683341761</t>
  </si>
  <si>
    <t>742330042</t>
  </si>
  <si>
    <t>Montáž strukturované kabeláže zásuvek datových pod omítku, do nábytku, do parapetního žlabu nebo podlahové krabice dvouzásuvky</t>
  </si>
  <si>
    <t>1241347342</t>
  </si>
  <si>
    <t>https://podminky.urs.cz/item/CS_URS_2021_01/742330042</t>
  </si>
  <si>
    <t>1720607</t>
  </si>
  <si>
    <t xml:space="preserve">Zásuvka 2xRJ45 kat. 6, bílá </t>
  </si>
  <si>
    <t>1456230887</t>
  </si>
  <si>
    <t>742330051</t>
  </si>
  <si>
    <t>Montáž strukturované kabeláže zásuvek datových popis portu zásuvky</t>
  </si>
  <si>
    <t>147150880</t>
  </si>
  <si>
    <t>https://podminky.urs.cz/item/CS_URS_2025_01/742330051</t>
  </si>
  <si>
    <t>742330101</t>
  </si>
  <si>
    <t>Montáž strukturované kabeláže měření segmentu metalického s vyhotovením protokolu</t>
  </si>
  <si>
    <t>-1519457100</t>
  </si>
  <si>
    <t>https://podminky.urs.cz/item/CS_URS_2025_01/742330101</t>
  </si>
  <si>
    <t>742330102</t>
  </si>
  <si>
    <t>Montáž strukturované kabeláže měření segmentu optického, měření útlumu, 2 okna</t>
  </si>
  <si>
    <t>1639536398</t>
  </si>
  <si>
    <t>https://podminky.urs.cz/item/CS_URS_2025_01/742330102</t>
  </si>
  <si>
    <t>R-POL012</t>
  </si>
  <si>
    <t>Seznámení se stávajícím stavem SLP</t>
  </si>
  <si>
    <t>1487922926</t>
  </si>
  <si>
    <t>RPOL013</t>
  </si>
  <si>
    <t>-660501966</t>
  </si>
  <si>
    <t>043002000</t>
  </si>
  <si>
    <t>Zkoušební provoz a ostatní měření</t>
  </si>
  <si>
    <t>-1911102341</t>
  </si>
  <si>
    <t>https://podminky.urs.cz/item/CS_URS_2021_01/043002000</t>
  </si>
  <si>
    <t>045002000</t>
  </si>
  <si>
    <t>Kompletační a koordinační činnost</t>
  </si>
  <si>
    <t>-463108838</t>
  </si>
  <si>
    <t>https://podminky.urs.cz/item/CS_URS_2021_01/045002000</t>
  </si>
  <si>
    <t>06 - Podhledy</t>
  </si>
  <si>
    <t xml:space="preserve">    763 - Konstrukce suché výstavby</t>
  </si>
  <si>
    <t>763</t>
  </si>
  <si>
    <t>Konstrukce suché výstavby</t>
  </si>
  <si>
    <t>763164545</t>
  </si>
  <si>
    <t>SDK obklad kcí tvaru L š do 0,8 m desky 1xDFH2 12,5</t>
  </si>
  <si>
    <t>1370660432</t>
  </si>
  <si>
    <t>763431011</t>
  </si>
  <si>
    <t>Montáž minerálního podhledu s vyjímatelnými panely vel. do 0,36 m2 na zavěšený polozapuštěný rošt</t>
  </si>
  <si>
    <t>1753843713</t>
  </si>
  <si>
    <t>63126362</t>
  </si>
  <si>
    <t>panel akustický hygienický povrch porézní skelná tkanina hrana zatřená polozapuštěná αw=0,95 polozapuštěný rastr š 24mm bílý tl 15mm, vč. konstrukce.</t>
  </si>
  <si>
    <t>-1457842092</t>
  </si>
  <si>
    <t>998763513</t>
  </si>
  <si>
    <t>Přesun hmot procentní pro konstrukce montované z desek ruční v objektech v přes 12 do 24 m</t>
  </si>
  <si>
    <t>%</t>
  </si>
  <si>
    <t>802435492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</si>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</sst>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1135101" TargetMode="External" /><Relationship Id="rId2" Type="http://schemas.openxmlformats.org/officeDocument/2006/relationships/hyperlink" Target="https://podminky.urs.cz/item/CS_URS_2024_01/612135101" TargetMode="External" /><Relationship Id="rId3" Type="http://schemas.openxmlformats.org/officeDocument/2006/relationships/hyperlink" Target="https://podminky.urs.cz/item/CS_URS_2024_01/972054341.1" TargetMode="External" /><Relationship Id="rId4" Type="http://schemas.openxmlformats.org/officeDocument/2006/relationships/hyperlink" Target="https://podminky.urs.cz/item/CS_URS_2024_01/973046121" TargetMode="External" /><Relationship Id="rId5" Type="http://schemas.openxmlformats.org/officeDocument/2006/relationships/hyperlink" Target="https://podminky.urs.cz/item/CS_URS_2024_01/974029123" TargetMode="External" /><Relationship Id="rId6" Type="http://schemas.openxmlformats.org/officeDocument/2006/relationships/hyperlink" Target="https://podminky.urs.cz/item/CS_URS_2024_01/977332112" TargetMode="External" /><Relationship Id="rId7" Type="http://schemas.openxmlformats.org/officeDocument/2006/relationships/hyperlink" Target="https://podminky.urs.cz/item/CS_URS_2021_01/741210002" TargetMode="External" /><Relationship Id="rId8" Type="http://schemas.openxmlformats.org/officeDocument/2006/relationships/hyperlink" Target="https://podminky.urs.cz/item/CS_URS_2022_02/741331032" TargetMode="External" /><Relationship Id="rId9" Type="http://schemas.openxmlformats.org/officeDocument/2006/relationships/hyperlink" Target="https://podminky.urs.cz/item/CS_URS_2024_01/210812001" TargetMode="External" /><Relationship Id="rId10" Type="http://schemas.openxmlformats.org/officeDocument/2006/relationships/hyperlink" Target="https://podminky.urs.cz/item/CS_URS_2024_01/210812003" TargetMode="External" /><Relationship Id="rId11" Type="http://schemas.openxmlformats.org/officeDocument/2006/relationships/hyperlink" Target="https://podminky.urs.cz/item/CS_URS_2024_01/741110501" TargetMode="External" /><Relationship Id="rId12" Type="http://schemas.openxmlformats.org/officeDocument/2006/relationships/hyperlink" Target="https://podminky.urs.cz/item/CS_URS_2024_01/741110502" TargetMode="External" /><Relationship Id="rId13" Type="http://schemas.openxmlformats.org/officeDocument/2006/relationships/hyperlink" Target="https://podminky.urs.cz/item/CS_URS_2024_01/741110512" TargetMode="External" /><Relationship Id="rId14" Type="http://schemas.openxmlformats.org/officeDocument/2006/relationships/hyperlink" Target="https://podminky.urs.cz/item/CS_URS_2024_01/741110541" TargetMode="External" /><Relationship Id="rId15" Type="http://schemas.openxmlformats.org/officeDocument/2006/relationships/hyperlink" Target="https://podminky.urs.cz/item/CS_URS_2024_01/741112001" TargetMode="External" /><Relationship Id="rId16" Type="http://schemas.openxmlformats.org/officeDocument/2006/relationships/hyperlink" Target="https://podminky.urs.cz/item/CS_URS_2024_01/741122601" TargetMode="External" /><Relationship Id="rId17" Type="http://schemas.openxmlformats.org/officeDocument/2006/relationships/hyperlink" Target="https://podminky.urs.cz/item/CS_URS_2024_01/741122611" TargetMode="External" /><Relationship Id="rId18" Type="http://schemas.openxmlformats.org/officeDocument/2006/relationships/hyperlink" Target="https://podminky.urs.cz/item/CS_URS_2024_01/741122641" TargetMode="External" /><Relationship Id="rId19" Type="http://schemas.openxmlformats.org/officeDocument/2006/relationships/hyperlink" Target="https://podminky.urs.cz/item/CS_URS_2024_01/741122642" TargetMode="External" /><Relationship Id="rId20" Type="http://schemas.openxmlformats.org/officeDocument/2006/relationships/hyperlink" Target="https://podminky.urs.cz/item/CS_URS_2024_01/741122643" TargetMode="External" /><Relationship Id="rId21" Type="http://schemas.openxmlformats.org/officeDocument/2006/relationships/hyperlink" Target="https://podminky.urs.cz/item/CS_URS_2024_01/741130001" TargetMode="External" /><Relationship Id="rId22" Type="http://schemas.openxmlformats.org/officeDocument/2006/relationships/hyperlink" Target="https://podminky.urs.cz/item/CS_URS_2024_01/741130003" TargetMode="External" /><Relationship Id="rId23" Type="http://schemas.openxmlformats.org/officeDocument/2006/relationships/hyperlink" Target="https://podminky.urs.cz/item/CS_URS_2024_01/741310011" TargetMode="External" /><Relationship Id="rId24" Type="http://schemas.openxmlformats.org/officeDocument/2006/relationships/hyperlink" Target="https://podminky.urs.cz/item/CS_URS_2025_01/741310401" TargetMode="External" /><Relationship Id="rId25" Type="http://schemas.openxmlformats.org/officeDocument/2006/relationships/hyperlink" Target="https://podminky.urs.cz/item/CS_URS_2024_01/741310401.1" TargetMode="External" /><Relationship Id="rId26" Type="http://schemas.openxmlformats.org/officeDocument/2006/relationships/hyperlink" Target="https://podminky.urs.cz/item/CS_URS_2024_01/741313002" TargetMode="External" /><Relationship Id="rId27" Type="http://schemas.openxmlformats.org/officeDocument/2006/relationships/hyperlink" Target="https://podminky.urs.cz/item/CS_URS_2024_01/741372061" TargetMode="External" /><Relationship Id="rId28" Type="http://schemas.openxmlformats.org/officeDocument/2006/relationships/hyperlink" Target="https://podminky.urs.cz/item/CS_URS_2024_01/741372062" TargetMode="External" /><Relationship Id="rId29" Type="http://schemas.openxmlformats.org/officeDocument/2006/relationships/hyperlink" Target="https://podminky.urs.cz/item/CS_URS_2021_01/210071001" TargetMode="External" /><Relationship Id="rId30" Type="http://schemas.openxmlformats.org/officeDocument/2006/relationships/hyperlink" Target="https://podminky.urs.cz/item/CS_URS_2021_01/210280002" TargetMode="External" /><Relationship Id="rId31" Type="http://schemas.openxmlformats.org/officeDocument/2006/relationships/hyperlink" Target="https://podminky.urs.cz/item/CS_URS_2021_01/013254000" TargetMode="External" /><Relationship Id="rId32" Type="http://schemas.openxmlformats.org/officeDocument/2006/relationships/hyperlink" Target="https://podminky.urs.cz/item/CS_URS_2021_02/049002000" TargetMode="External" /><Relationship Id="rId33" Type="http://schemas.openxmlformats.org/officeDocument/2006/relationships/hyperlink" Target="https://podminky.urs.cz/item/CS_URS_2021_01/065002000.1" TargetMode="External" /><Relationship Id="rId34" Type="http://schemas.openxmlformats.org/officeDocument/2006/relationships/hyperlink" Target="https://podminky.urs.cz/item/CS_URS_2021_01/090001000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36321" TargetMode="External" /><Relationship Id="rId2" Type="http://schemas.openxmlformats.org/officeDocument/2006/relationships/hyperlink" Target="https://podminky.urs.cz/item/CS_URS_2025_01/741210001" TargetMode="External" /><Relationship Id="rId3" Type="http://schemas.openxmlformats.org/officeDocument/2006/relationships/hyperlink" Target="https://podminky.urs.cz/item/CS_URS_2025_01/741231014" TargetMode="External" /><Relationship Id="rId4" Type="http://schemas.openxmlformats.org/officeDocument/2006/relationships/hyperlink" Target="https://podminky.urs.cz/item/CS_URS_2025_01/741320105" TargetMode="External" /><Relationship Id="rId5" Type="http://schemas.openxmlformats.org/officeDocument/2006/relationships/hyperlink" Target="https://podminky.urs.cz/item/CS_URS_2025_01/741320165" TargetMode="External" /><Relationship Id="rId6" Type="http://schemas.openxmlformats.org/officeDocument/2006/relationships/hyperlink" Target="https://podminky.urs.cz/item/CS_URS_2025_01/741320175" TargetMode="External" /><Relationship Id="rId7" Type="http://schemas.openxmlformats.org/officeDocument/2006/relationships/hyperlink" Target="https://podminky.urs.cz/item/CS_URS_2025_01/741320201" TargetMode="External" /><Relationship Id="rId8" Type="http://schemas.openxmlformats.org/officeDocument/2006/relationships/hyperlink" Target="https://podminky.urs.cz/item/CS_URS_2025_01/741321003" TargetMode="External" /><Relationship Id="rId9" Type="http://schemas.openxmlformats.org/officeDocument/2006/relationships/hyperlink" Target="https://podminky.urs.cz/item/CS_URS_2025_01/741321033" TargetMode="External" /><Relationship Id="rId10" Type="http://schemas.openxmlformats.org/officeDocument/2006/relationships/hyperlink" Target="https://podminky.urs.cz/item/CS_URS_2025_01/741322011" TargetMode="External" /><Relationship Id="rId11" Type="http://schemas.openxmlformats.org/officeDocument/2006/relationships/hyperlink" Target="https://podminky.urs.cz/item/CS_URS_2025_01/741330032" TargetMode="External" /><Relationship Id="rId12" Type="http://schemas.openxmlformats.org/officeDocument/2006/relationships/hyperlink" Target="https://podminky.urs.cz/item/CS_URS_2025_01/74133065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36321" TargetMode="External" /><Relationship Id="rId2" Type="http://schemas.openxmlformats.org/officeDocument/2006/relationships/hyperlink" Target="https://podminky.urs.cz/item/CS_URS_2025_01/741210001" TargetMode="External" /><Relationship Id="rId3" Type="http://schemas.openxmlformats.org/officeDocument/2006/relationships/hyperlink" Target="https://podminky.urs.cz/item/CS_URS_2025_01/741231014" TargetMode="External" /><Relationship Id="rId4" Type="http://schemas.openxmlformats.org/officeDocument/2006/relationships/hyperlink" Target="https://podminky.urs.cz/item/CS_URS_2025_01/741320165" TargetMode="External" /><Relationship Id="rId5" Type="http://schemas.openxmlformats.org/officeDocument/2006/relationships/hyperlink" Target="https://podminky.urs.cz/item/CS_URS_2025_01/741320201" TargetMode="External" /><Relationship Id="rId6" Type="http://schemas.openxmlformats.org/officeDocument/2006/relationships/hyperlink" Target="https://podminky.urs.cz/item/CS_URS_2025_01/741321003" TargetMode="External" /><Relationship Id="rId7" Type="http://schemas.openxmlformats.org/officeDocument/2006/relationships/hyperlink" Target="https://podminky.urs.cz/item/CS_URS_2025_01/741321033" TargetMode="External" /><Relationship Id="rId8" Type="http://schemas.openxmlformats.org/officeDocument/2006/relationships/hyperlink" Target="https://podminky.urs.cz/item/CS_URS_2025_01/74132206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36321" TargetMode="External" /><Relationship Id="rId2" Type="http://schemas.openxmlformats.org/officeDocument/2006/relationships/hyperlink" Target="https://podminky.urs.cz/item/CS_URS_2025_01/741210001" TargetMode="External" /><Relationship Id="rId3" Type="http://schemas.openxmlformats.org/officeDocument/2006/relationships/hyperlink" Target="https://podminky.urs.cz/item/CS_URS_2025_01/741231014" TargetMode="External" /><Relationship Id="rId4" Type="http://schemas.openxmlformats.org/officeDocument/2006/relationships/hyperlink" Target="https://podminky.urs.cz/item/CS_URS_2025_01/741320201" TargetMode="External" /><Relationship Id="rId5" Type="http://schemas.openxmlformats.org/officeDocument/2006/relationships/hyperlink" Target="https://podminky.urs.cz/item/CS_URS_2025_01/741321003" TargetMode="External" /><Relationship Id="rId6" Type="http://schemas.openxmlformats.org/officeDocument/2006/relationships/hyperlink" Target="https://podminky.urs.cz/item/CS_URS_2025_01/741322061" TargetMode="External" /><Relationship Id="rId7" Type="http://schemas.openxmlformats.org/officeDocument/2006/relationships/hyperlink" Target="https://podminky.urs.cz/item/CS_URS_2025_01/741330032" TargetMode="External" /><Relationship Id="rId8" Type="http://schemas.openxmlformats.org/officeDocument/2006/relationships/hyperlink" Target="https://podminky.urs.cz/item/CS_URS_2025_01/741330651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742110001" TargetMode="External" /><Relationship Id="rId2" Type="http://schemas.openxmlformats.org/officeDocument/2006/relationships/hyperlink" Target="https://podminky.urs.cz/item/CS_URS_2025_01/742121001" TargetMode="External" /><Relationship Id="rId3" Type="http://schemas.openxmlformats.org/officeDocument/2006/relationships/hyperlink" Target="https://podminky.urs.cz/item/CS_URS_2025_01/742190002" TargetMode="External" /><Relationship Id="rId4" Type="http://schemas.openxmlformats.org/officeDocument/2006/relationships/hyperlink" Target="https://podminky.urs.cz/item/CS_URS_2025_01/742330001" TargetMode="External" /><Relationship Id="rId5" Type="http://schemas.openxmlformats.org/officeDocument/2006/relationships/hyperlink" Target="https://podminky.urs.cz/item/CS_URS_2021_01/742330011" TargetMode="External" /><Relationship Id="rId6" Type="http://schemas.openxmlformats.org/officeDocument/2006/relationships/hyperlink" Target="https://podminky.urs.cz/item/CS_URS_2025_01/742330024" TargetMode="External" /><Relationship Id="rId7" Type="http://schemas.openxmlformats.org/officeDocument/2006/relationships/hyperlink" Target="https://podminky.urs.cz/item/CS_URS_2021_01/742330042" TargetMode="External" /><Relationship Id="rId8" Type="http://schemas.openxmlformats.org/officeDocument/2006/relationships/hyperlink" Target="https://podminky.urs.cz/item/CS_URS_2025_01/742330051" TargetMode="External" /><Relationship Id="rId9" Type="http://schemas.openxmlformats.org/officeDocument/2006/relationships/hyperlink" Target="https://podminky.urs.cz/item/CS_URS_2025_01/742330101" TargetMode="External" /><Relationship Id="rId10" Type="http://schemas.openxmlformats.org/officeDocument/2006/relationships/hyperlink" Target="https://podminky.urs.cz/item/CS_URS_2025_01/742330102" TargetMode="External" /><Relationship Id="rId11" Type="http://schemas.openxmlformats.org/officeDocument/2006/relationships/hyperlink" Target="https://podminky.urs.cz/item/CS_URS_2021_01/043002000" TargetMode="External" /><Relationship Id="rId12" Type="http://schemas.openxmlformats.org/officeDocument/2006/relationships/hyperlink" Target="https://podminky.urs.cz/item/CS_URS_2021_01/045002000" TargetMode="External" /><Relationship Id="rId1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H15-2025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Mateřská škola Kmochova, Kolín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Kolín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30. 1. 2025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ROUND(SUM(AG55:AG60),2)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ROUND(SUM(AS55:AS60),2)</f>
        <v>0</v>
      </c>
      <c r="AT54" s="105">
        <f>ROUND(SUM(AV54:AW54),2)</f>
        <v>0</v>
      </c>
      <c r="AU54" s="106">
        <f>ROUND(SUM(AU55:AU60),5)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ROUND(SUM(AZ55:AZ60),2)</f>
        <v>0</v>
      </c>
      <c r="BA54" s="105">
        <f>ROUND(SUM(BA55:BA60),2)</f>
        <v>0</v>
      </c>
      <c r="BB54" s="105">
        <f>ROUND(SUM(BB55:BB60),2)</f>
        <v>0</v>
      </c>
      <c r="BC54" s="105">
        <f>ROUND(SUM(BC55:BC60),2)</f>
        <v>0</v>
      </c>
      <c r="BD54" s="107">
        <f>ROUND(SUM(BD55:BD60),2)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16.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Elektroinstalace NN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'01 - Elektroinstalace NN ...'!P91</f>
        <v>0</v>
      </c>
      <c r="AV55" s="119">
        <f>'01 - Elektroinstalace NN ...'!J33</f>
        <v>0</v>
      </c>
      <c r="AW55" s="119">
        <f>'01 - Elektroinstalace NN ...'!J34</f>
        <v>0</v>
      </c>
      <c r="AX55" s="119">
        <f>'01 - Elektroinstalace NN ...'!J35</f>
        <v>0</v>
      </c>
      <c r="AY55" s="119">
        <f>'01 - Elektroinstalace NN ...'!J36</f>
        <v>0</v>
      </c>
      <c r="AZ55" s="119">
        <f>'01 - Elektroinstalace NN ...'!F33</f>
        <v>0</v>
      </c>
      <c r="BA55" s="119">
        <f>'01 - Elektroinstalace NN ...'!F34</f>
        <v>0</v>
      </c>
      <c r="BB55" s="119">
        <f>'01 - Elektroinstalace NN ...'!F35</f>
        <v>0</v>
      </c>
      <c r="BC55" s="119">
        <f>'01 - Elektroinstalace NN ...'!F36</f>
        <v>0</v>
      </c>
      <c r="BD55" s="121">
        <f>'01 - Elektroinstalace NN ...'!F37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7" customFormat="1" ht="16.5" customHeight="1">
      <c r="A56" s="110" t="s">
        <v>74</v>
      </c>
      <c r="B56" s="111"/>
      <c r="C56" s="112"/>
      <c r="D56" s="113" t="s">
        <v>81</v>
      </c>
      <c r="E56" s="113"/>
      <c r="F56" s="113"/>
      <c r="G56" s="113"/>
      <c r="H56" s="113"/>
      <c r="I56" s="114"/>
      <c r="J56" s="113" t="s">
        <v>82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Rozvaděč RH'!J30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77</v>
      </c>
      <c r="AR56" s="117"/>
      <c r="AS56" s="118">
        <v>0</v>
      </c>
      <c r="AT56" s="119">
        <f>ROUND(SUM(AV56:AW56),2)</f>
        <v>0</v>
      </c>
      <c r="AU56" s="120">
        <f>'02 - Rozvaděč RH'!P81</f>
        <v>0</v>
      </c>
      <c r="AV56" s="119">
        <f>'02 - Rozvaděč RH'!J33</f>
        <v>0</v>
      </c>
      <c r="AW56" s="119">
        <f>'02 - Rozvaděč RH'!J34</f>
        <v>0</v>
      </c>
      <c r="AX56" s="119">
        <f>'02 - Rozvaděč RH'!J35</f>
        <v>0</v>
      </c>
      <c r="AY56" s="119">
        <f>'02 - Rozvaděč RH'!J36</f>
        <v>0</v>
      </c>
      <c r="AZ56" s="119">
        <f>'02 - Rozvaděč RH'!F33</f>
        <v>0</v>
      </c>
      <c r="BA56" s="119">
        <f>'02 - Rozvaděč RH'!F34</f>
        <v>0</v>
      </c>
      <c r="BB56" s="119">
        <f>'02 - Rozvaděč RH'!F35</f>
        <v>0</v>
      </c>
      <c r="BC56" s="119">
        <f>'02 - Rozvaděč RH'!F36</f>
        <v>0</v>
      </c>
      <c r="BD56" s="121">
        <f>'02 - Rozvaděč RH'!F37</f>
        <v>0</v>
      </c>
      <c r="BE56" s="7"/>
      <c r="BT56" s="122" t="s">
        <v>78</v>
      </c>
      <c r="BV56" s="122" t="s">
        <v>72</v>
      </c>
      <c r="BW56" s="122" t="s">
        <v>83</v>
      </c>
      <c r="BX56" s="122" t="s">
        <v>5</v>
      </c>
      <c r="CL56" s="122" t="s">
        <v>19</v>
      </c>
      <c r="CM56" s="122" t="s">
        <v>80</v>
      </c>
    </row>
    <row r="57" s="7" customFormat="1" ht="16.5" customHeight="1">
      <c r="A57" s="110" t="s">
        <v>74</v>
      </c>
      <c r="B57" s="111"/>
      <c r="C57" s="112"/>
      <c r="D57" s="113" t="s">
        <v>84</v>
      </c>
      <c r="E57" s="113"/>
      <c r="F57" s="113"/>
      <c r="G57" s="113"/>
      <c r="H57" s="113"/>
      <c r="I57" s="114"/>
      <c r="J57" s="113" t="s">
        <v>85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'03 - Rozvadeč R-SUTERÉN'!J30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77</v>
      </c>
      <c r="AR57" s="117"/>
      <c r="AS57" s="118">
        <v>0</v>
      </c>
      <c r="AT57" s="119">
        <f>ROUND(SUM(AV57:AW57),2)</f>
        <v>0</v>
      </c>
      <c r="AU57" s="120">
        <f>'03 - Rozvadeč R-SUTERÉN'!P81</f>
        <v>0</v>
      </c>
      <c r="AV57" s="119">
        <f>'03 - Rozvadeč R-SUTERÉN'!J33</f>
        <v>0</v>
      </c>
      <c r="AW57" s="119">
        <f>'03 - Rozvadeč R-SUTERÉN'!J34</f>
        <v>0</v>
      </c>
      <c r="AX57" s="119">
        <f>'03 - Rozvadeč R-SUTERÉN'!J35</f>
        <v>0</v>
      </c>
      <c r="AY57" s="119">
        <f>'03 - Rozvadeč R-SUTERÉN'!J36</f>
        <v>0</v>
      </c>
      <c r="AZ57" s="119">
        <f>'03 - Rozvadeč R-SUTERÉN'!F33</f>
        <v>0</v>
      </c>
      <c r="BA57" s="119">
        <f>'03 - Rozvadeč R-SUTERÉN'!F34</f>
        <v>0</v>
      </c>
      <c r="BB57" s="119">
        <f>'03 - Rozvadeč R-SUTERÉN'!F35</f>
        <v>0</v>
      </c>
      <c r="BC57" s="119">
        <f>'03 - Rozvadeč R-SUTERÉN'!F36</f>
        <v>0</v>
      </c>
      <c r="BD57" s="121">
        <f>'03 - Rozvadeč R-SUTERÉN'!F37</f>
        <v>0</v>
      </c>
      <c r="BE57" s="7"/>
      <c r="BT57" s="122" t="s">
        <v>78</v>
      </c>
      <c r="BV57" s="122" t="s">
        <v>72</v>
      </c>
      <c r="BW57" s="122" t="s">
        <v>86</v>
      </c>
      <c r="BX57" s="122" t="s">
        <v>5</v>
      </c>
      <c r="CL57" s="122" t="s">
        <v>19</v>
      </c>
      <c r="CM57" s="122" t="s">
        <v>80</v>
      </c>
    </row>
    <row r="58" s="7" customFormat="1" ht="16.5" customHeight="1">
      <c r="A58" s="110" t="s">
        <v>74</v>
      </c>
      <c r="B58" s="111"/>
      <c r="C58" s="112"/>
      <c r="D58" s="113" t="s">
        <v>87</v>
      </c>
      <c r="E58" s="113"/>
      <c r="F58" s="113"/>
      <c r="G58" s="113"/>
      <c r="H58" s="113"/>
      <c r="I58" s="114"/>
      <c r="J58" s="113" t="s">
        <v>88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'04 - Rozvaděč R-PATRO'!J30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77</v>
      </c>
      <c r="AR58" s="117"/>
      <c r="AS58" s="118">
        <v>0</v>
      </c>
      <c r="AT58" s="119">
        <f>ROUND(SUM(AV58:AW58),2)</f>
        <v>0</v>
      </c>
      <c r="AU58" s="120">
        <f>'04 - Rozvaděč R-PATRO'!P81</f>
        <v>0</v>
      </c>
      <c r="AV58" s="119">
        <f>'04 - Rozvaděč R-PATRO'!J33</f>
        <v>0</v>
      </c>
      <c r="AW58" s="119">
        <f>'04 - Rozvaděč R-PATRO'!J34</f>
        <v>0</v>
      </c>
      <c r="AX58" s="119">
        <f>'04 - Rozvaděč R-PATRO'!J35</f>
        <v>0</v>
      </c>
      <c r="AY58" s="119">
        <f>'04 - Rozvaděč R-PATRO'!J36</f>
        <v>0</v>
      </c>
      <c r="AZ58" s="119">
        <f>'04 - Rozvaděč R-PATRO'!F33</f>
        <v>0</v>
      </c>
      <c r="BA58" s="119">
        <f>'04 - Rozvaděč R-PATRO'!F34</f>
        <v>0</v>
      </c>
      <c r="BB58" s="119">
        <f>'04 - Rozvaděč R-PATRO'!F35</f>
        <v>0</v>
      </c>
      <c r="BC58" s="119">
        <f>'04 - Rozvaděč R-PATRO'!F36</f>
        <v>0</v>
      </c>
      <c r="BD58" s="121">
        <f>'04 - Rozvaděč R-PATRO'!F37</f>
        <v>0</v>
      </c>
      <c r="BE58" s="7"/>
      <c r="BT58" s="122" t="s">
        <v>78</v>
      </c>
      <c r="BV58" s="122" t="s">
        <v>72</v>
      </c>
      <c r="BW58" s="122" t="s">
        <v>89</v>
      </c>
      <c r="BX58" s="122" t="s">
        <v>5</v>
      </c>
      <c r="CL58" s="122" t="s">
        <v>19</v>
      </c>
      <c r="CM58" s="122" t="s">
        <v>80</v>
      </c>
    </row>
    <row r="59" s="7" customFormat="1" ht="16.5" customHeight="1">
      <c r="A59" s="110" t="s">
        <v>74</v>
      </c>
      <c r="B59" s="111"/>
      <c r="C59" s="112"/>
      <c r="D59" s="113" t="s">
        <v>90</v>
      </c>
      <c r="E59" s="113"/>
      <c r="F59" s="113"/>
      <c r="G59" s="113"/>
      <c r="H59" s="113"/>
      <c r="I59" s="114"/>
      <c r="J59" s="113" t="s">
        <v>91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'05 - Slaboproudá elektroi...'!J30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77</v>
      </c>
      <c r="AR59" s="117"/>
      <c r="AS59" s="118">
        <v>0</v>
      </c>
      <c r="AT59" s="119">
        <f>ROUND(SUM(AV59:AW59),2)</f>
        <v>0</v>
      </c>
      <c r="AU59" s="120">
        <f>'05 - Slaboproudá elektroi...'!P83</f>
        <v>0</v>
      </c>
      <c r="AV59" s="119">
        <f>'05 - Slaboproudá elektroi...'!J33</f>
        <v>0</v>
      </c>
      <c r="AW59" s="119">
        <f>'05 - Slaboproudá elektroi...'!J34</f>
        <v>0</v>
      </c>
      <c r="AX59" s="119">
        <f>'05 - Slaboproudá elektroi...'!J35</f>
        <v>0</v>
      </c>
      <c r="AY59" s="119">
        <f>'05 - Slaboproudá elektroi...'!J36</f>
        <v>0</v>
      </c>
      <c r="AZ59" s="119">
        <f>'05 - Slaboproudá elektroi...'!F33</f>
        <v>0</v>
      </c>
      <c r="BA59" s="119">
        <f>'05 - Slaboproudá elektroi...'!F34</f>
        <v>0</v>
      </c>
      <c r="BB59" s="119">
        <f>'05 - Slaboproudá elektroi...'!F35</f>
        <v>0</v>
      </c>
      <c r="BC59" s="119">
        <f>'05 - Slaboproudá elektroi...'!F36</f>
        <v>0</v>
      </c>
      <c r="BD59" s="121">
        <f>'05 - Slaboproudá elektroi...'!F37</f>
        <v>0</v>
      </c>
      <c r="BE59" s="7"/>
      <c r="BT59" s="122" t="s">
        <v>78</v>
      </c>
      <c r="BV59" s="122" t="s">
        <v>72</v>
      </c>
      <c r="BW59" s="122" t="s">
        <v>92</v>
      </c>
      <c r="BX59" s="122" t="s">
        <v>5</v>
      </c>
      <c r="CL59" s="122" t="s">
        <v>19</v>
      </c>
      <c r="CM59" s="122" t="s">
        <v>80</v>
      </c>
    </row>
    <row r="60" s="7" customFormat="1" ht="16.5" customHeight="1">
      <c r="A60" s="110" t="s">
        <v>74</v>
      </c>
      <c r="B60" s="111"/>
      <c r="C60" s="112"/>
      <c r="D60" s="113" t="s">
        <v>93</v>
      </c>
      <c r="E60" s="113"/>
      <c r="F60" s="113"/>
      <c r="G60" s="113"/>
      <c r="H60" s="113"/>
      <c r="I60" s="114"/>
      <c r="J60" s="113" t="s">
        <v>94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'06 - Podhledy'!J30</f>
        <v>0</v>
      </c>
      <c r="AH60" s="114"/>
      <c r="AI60" s="114"/>
      <c r="AJ60" s="114"/>
      <c r="AK60" s="114"/>
      <c r="AL60" s="114"/>
      <c r="AM60" s="114"/>
      <c r="AN60" s="115">
        <f>SUM(AG60,AT60)</f>
        <v>0</v>
      </c>
      <c r="AO60" s="114"/>
      <c r="AP60" s="114"/>
      <c r="AQ60" s="116" t="s">
        <v>77</v>
      </c>
      <c r="AR60" s="117"/>
      <c r="AS60" s="123">
        <v>0</v>
      </c>
      <c r="AT60" s="124">
        <f>ROUND(SUM(AV60:AW60),2)</f>
        <v>0</v>
      </c>
      <c r="AU60" s="125">
        <f>'06 - Podhledy'!P81</f>
        <v>0</v>
      </c>
      <c r="AV60" s="124">
        <f>'06 - Podhledy'!J33</f>
        <v>0</v>
      </c>
      <c r="AW60" s="124">
        <f>'06 - Podhledy'!J34</f>
        <v>0</v>
      </c>
      <c r="AX60" s="124">
        <f>'06 - Podhledy'!J35</f>
        <v>0</v>
      </c>
      <c r="AY60" s="124">
        <f>'06 - Podhledy'!J36</f>
        <v>0</v>
      </c>
      <c r="AZ60" s="124">
        <f>'06 - Podhledy'!F33</f>
        <v>0</v>
      </c>
      <c r="BA60" s="124">
        <f>'06 - Podhledy'!F34</f>
        <v>0</v>
      </c>
      <c r="BB60" s="124">
        <f>'06 - Podhledy'!F35</f>
        <v>0</v>
      </c>
      <c r="BC60" s="124">
        <f>'06 - Podhledy'!F36</f>
        <v>0</v>
      </c>
      <c r="BD60" s="126">
        <f>'06 - Podhledy'!F37</f>
        <v>0</v>
      </c>
      <c r="BE60" s="7"/>
      <c r="BT60" s="122" t="s">
        <v>78</v>
      </c>
      <c r="BV60" s="122" t="s">
        <v>72</v>
      </c>
      <c r="BW60" s="122" t="s">
        <v>95</v>
      </c>
      <c r="BX60" s="122" t="s">
        <v>5</v>
      </c>
      <c r="CL60" s="122" t="s">
        <v>19</v>
      </c>
      <c r="CM60" s="122" t="s">
        <v>80</v>
      </c>
    </row>
    <row r="61" s="2" customFormat="1" ht="30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43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</sheetData>
  <sheetProtection sheet="1" formatColumns="0" formatRows="0" objects="1" scenarios="1" spinCount="100000" saltValue="WJzsKnilzZLv3ZlU3j/8fmJcVMeXHTCYKVN6ZP+8H442QQYet9lZ+l2KJKDu0Z8Gg8yp1InTXIg7abjF9KAQlw==" hashValue="u4D57QEdCrW/zmFD/fM7w65o9WC5snDSrQAGhRhoI3v1KsOVLezSvHIeSehX1E5z8sXoJpCY09EPWDBKVPyiS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Elektroinstalace NN ...'!C2" display="/"/>
    <hyperlink ref="A56" location="'02 - Rozvaděč RH'!C2" display="/"/>
    <hyperlink ref="A57" location="'03 - Rozvadeč R-SUTERÉN'!C2" display="/"/>
    <hyperlink ref="A58" location="'04 - Rozvaděč R-PATRO'!C2" display="/"/>
    <hyperlink ref="A59" location="'05 - Slaboproudá elektroi...'!C2" display="/"/>
    <hyperlink ref="A60" location="'06 - Podhle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Mateřská škola Kmochova, Kolín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30. 1. 2025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34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36</v>
      </c>
      <c r="E30" s="37"/>
      <c r="F30" s="37"/>
      <c r="G30" s="37"/>
      <c r="H30" s="37"/>
      <c r="I30" s="37"/>
      <c r="J30" s="143">
        <f>ROUND(J91,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38</v>
      </c>
      <c r="G32" s="37"/>
      <c r="H32" s="37"/>
      <c r="I32" s="144" t="s">
        <v>37</v>
      </c>
      <c r="J32" s="144" t="s">
        <v>39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40</v>
      </c>
      <c r="E33" s="131" t="s">
        <v>41</v>
      </c>
      <c r="F33" s="146">
        <f>ROUND((SUM(BE91:BE257)),  2)</f>
        <v>0</v>
      </c>
      <c r="G33" s="37"/>
      <c r="H33" s="37"/>
      <c r="I33" s="147">
        <v>0.20999999999999999</v>
      </c>
      <c r="J33" s="146">
        <f>ROUND(((SUM(BE91:BE257))*I33),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42</v>
      </c>
      <c r="F34" s="146">
        <f>ROUND((SUM(BF91:BF257)),  2)</f>
        <v>0</v>
      </c>
      <c r="G34" s="37"/>
      <c r="H34" s="37"/>
      <c r="I34" s="147">
        <v>0.12</v>
      </c>
      <c r="J34" s="146">
        <f>ROUND(((SUM(BF91:BF257))*I34),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43</v>
      </c>
      <c r="F35" s="146">
        <f>ROUND((SUM(BG91:BG257)),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44</v>
      </c>
      <c r="F36" s="146">
        <f>ROUND((SUM(BH91:BH257)),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45</v>
      </c>
      <c r="F37" s="146">
        <f>ROUND((SUM(BI91:BI257)),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Mateřská škola Kmochova, Kolín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Elektroinstalace NN + výmalba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Kolín</v>
      </c>
      <c r="G52" s="39"/>
      <c r="H52" s="39"/>
      <c r="I52" s="31" t="s">
        <v>23</v>
      </c>
      <c r="J52" s="71" t="str">
        <f>IF(J12="","",J12)</f>
        <v>30. 1. 2025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68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103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104</v>
      </c>
      <c r="E61" s="173"/>
      <c r="F61" s="173"/>
      <c r="G61" s="173"/>
      <c r="H61" s="173"/>
      <c r="I61" s="173"/>
      <c r="J61" s="174">
        <f>J120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105</v>
      </c>
      <c r="E62" s="173"/>
      <c r="F62" s="173"/>
      <c r="G62" s="173"/>
      <c r="H62" s="173"/>
      <c r="I62" s="173"/>
      <c r="J62" s="174">
        <f>J122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J127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107</v>
      </c>
      <c r="E64" s="167"/>
      <c r="F64" s="167"/>
      <c r="G64" s="167"/>
      <c r="H64" s="167"/>
      <c r="I64" s="167"/>
      <c r="J64" s="168">
        <f>J138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108</v>
      </c>
      <c r="E65" s="173"/>
      <c r="F65" s="173"/>
      <c r="G65" s="173"/>
      <c r="H65" s="173"/>
      <c r="I65" s="173"/>
      <c r="J65" s="174">
        <f>J145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109</v>
      </c>
      <c r="E66" s="167"/>
      <c r="F66" s="167"/>
      <c r="G66" s="167"/>
      <c r="H66" s="167"/>
      <c r="I66" s="167"/>
      <c r="J66" s="168">
        <f>J232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110</v>
      </c>
      <c r="E67" s="173"/>
      <c r="F67" s="173"/>
      <c r="G67" s="173"/>
      <c r="H67" s="173"/>
      <c r="I67" s="173"/>
      <c r="J67" s="174">
        <f>J233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4"/>
      <c r="C68" s="165"/>
      <c r="D68" s="166" t="s">
        <v>111</v>
      </c>
      <c r="E68" s="167"/>
      <c r="F68" s="167"/>
      <c r="G68" s="167"/>
      <c r="H68" s="167"/>
      <c r="I68" s="167"/>
      <c r="J68" s="168">
        <f>J239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0"/>
      <c r="C69" s="171"/>
      <c r="D69" s="172" t="s">
        <v>112</v>
      </c>
      <c r="E69" s="173"/>
      <c r="F69" s="173"/>
      <c r="G69" s="173"/>
      <c r="H69" s="173"/>
      <c r="I69" s="173"/>
      <c r="J69" s="174">
        <f>J240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113</v>
      </c>
      <c r="E70" s="173"/>
      <c r="F70" s="173"/>
      <c r="G70" s="173"/>
      <c r="H70" s="173"/>
      <c r="I70" s="173"/>
      <c r="J70" s="174">
        <f>J249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114</v>
      </c>
      <c r="E71" s="173"/>
      <c r="F71" s="173"/>
      <c r="G71" s="173"/>
      <c r="H71" s="173"/>
      <c r="I71" s="173"/>
      <c r="J71" s="174">
        <f>J252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115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59" t="str">
        <f>E7</f>
        <v>Mateřská škola Kmochova, Kolín</v>
      </c>
      <c r="F81" s="31"/>
      <c r="G81" s="31"/>
      <c r="H81" s="31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97</v>
      </c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>01 - Elektroinstalace NN + výmalba</v>
      </c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>Kolín</v>
      </c>
      <c r="G85" s="39"/>
      <c r="H85" s="39"/>
      <c r="I85" s="31" t="s">
        <v>23</v>
      </c>
      <c r="J85" s="71" t="str">
        <f>IF(J12="","",J12)</f>
        <v>30. 1. 2025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 xml:space="preserve"> </v>
      </c>
      <c r="G87" s="39"/>
      <c r="H87" s="39"/>
      <c r="I87" s="31" t="s">
        <v>31</v>
      </c>
      <c r="J87" s="35" t="str">
        <f>E21</f>
        <v xml:space="preserve"> 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29</v>
      </c>
      <c r="D88" s="39"/>
      <c r="E88" s="39"/>
      <c r="F88" s="26" t="str">
        <f>IF(E18="","",E18)</f>
        <v>Vyplň údaj</v>
      </c>
      <c r="G88" s="39"/>
      <c r="H88" s="39"/>
      <c r="I88" s="31" t="s">
        <v>33</v>
      </c>
      <c r="J88" s="35" t="str">
        <f>E24</f>
        <v xml:space="preserve"> </v>
      </c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3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76"/>
      <c r="B90" s="177"/>
      <c r="C90" s="178" t="s">
        <v>116</v>
      </c>
      <c r="D90" s="179" t="s">
        <v>55</v>
      </c>
      <c r="E90" s="179" t="s">
        <v>51</v>
      </c>
      <c r="F90" s="179" t="s">
        <v>52</v>
      </c>
      <c r="G90" s="179" t="s">
        <v>117</v>
      </c>
      <c r="H90" s="179" t="s">
        <v>118</v>
      </c>
      <c r="I90" s="179" t="s">
        <v>119</v>
      </c>
      <c r="J90" s="179" t="s">
        <v>101</v>
      </c>
      <c r="K90" s="180" t="s">
        <v>120</v>
      </c>
      <c r="L90" s="181"/>
      <c r="M90" s="91" t="s">
        <v>19</v>
      </c>
      <c r="N90" s="92" t="s">
        <v>40</v>
      </c>
      <c r="O90" s="92" t="s">
        <v>121</v>
      </c>
      <c r="P90" s="92" t="s">
        <v>122</v>
      </c>
      <c r="Q90" s="92" t="s">
        <v>123</v>
      </c>
      <c r="R90" s="92" t="s">
        <v>124</v>
      </c>
      <c r="S90" s="92" t="s">
        <v>125</v>
      </c>
      <c r="T90" s="93" t="s">
        <v>126</v>
      </c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="2" customFormat="1" ht="22.8" customHeight="1">
      <c r="A91" s="37"/>
      <c r="B91" s="38"/>
      <c r="C91" s="98" t="s">
        <v>127</v>
      </c>
      <c r="D91" s="39"/>
      <c r="E91" s="39"/>
      <c r="F91" s="39"/>
      <c r="G91" s="39"/>
      <c r="H91" s="39"/>
      <c r="I91" s="39"/>
      <c r="J91" s="182">
        <f>BK91</f>
        <v>0</v>
      </c>
      <c r="K91" s="39"/>
      <c r="L91" s="43"/>
      <c r="M91" s="94"/>
      <c r="N91" s="183"/>
      <c r="O91" s="95"/>
      <c r="P91" s="184">
        <f>P92+P138+P232+P239</f>
        <v>0</v>
      </c>
      <c r="Q91" s="95"/>
      <c r="R91" s="184">
        <f>R92+R138+R232+R239</f>
        <v>6.1791292000000002</v>
      </c>
      <c r="S91" s="95"/>
      <c r="T91" s="185">
        <f>T92+T138+T232+T239</f>
        <v>2.0680000000000005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69</v>
      </c>
      <c r="AU91" s="16" t="s">
        <v>102</v>
      </c>
      <c r="BK91" s="186">
        <f>BK92+BK138+BK232+BK239</f>
        <v>0</v>
      </c>
    </row>
    <row r="92" s="12" customFormat="1" ht="25.92" customHeight="1">
      <c r="A92" s="12"/>
      <c r="B92" s="187"/>
      <c r="C92" s="188"/>
      <c r="D92" s="189" t="s">
        <v>69</v>
      </c>
      <c r="E92" s="190" t="s">
        <v>128</v>
      </c>
      <c r="F92" s="190" t="s">
        <v>129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P93+SUM(P94:P120)+P122+P127</f>
        <v>0</v>
      </c>
      <c r="Q92" s="195"/>
      <c r="R92" s="196">
        <f>R93+SUM(R94:R120)+R122+R127</f>
        <v>4.2896592</v>
      </c>
      <c r="S92" s="195"/>
      <c r="T92" s="197">
        <f>T93+SUM(T94:T120)+T122+T127</f>
        <v>2.0680000000000005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78</v>
      </c>
      <c r="AT92" s="199" t="s">
        <v>69</v>
      </c>
      <c r="AU92" s="199" t="s">
        <v>70</v>
      </c>
      <c r="AY92" s="198" t="s">
        <v>130</v>
      </c>
      <c r="BK92" s="200">
        <f>BK93+SUM(BK94:BK120)+BK122+BK127</f>
        <v>0</v>
      </c>
    </row>
    <row r="93" s="2" customFormat="1" ht="16.5" customHeight="1">
      <c r="A93" s="37"/>
      <c r="B93" s="38"/>
      <c r="C93" s="201" t="s">
        <v>131</v>
      </c>
      <c r="D93" s="201" t="s">
        <v>132</v>
      </c>
      <c r="E93" s="202" t="s">
        <v>133</v>
      </c>
      <c r="F93" s="203" t="s">
        <v>134</v>
      </c>
      <c r="G93" s="204" t="s">
        <v>135</v>
      </c>
      <c r="H93" s="205">
        <v>100</v>
      </c>
      <c r="I93" s="206"/>
      <c r="J93" s="207">
        <f>ROUND(I93*H93,2)</f>
        <v>0</v>
      </c>
      <c r="K93" s="203" t="s">
        <v>19</v>
      </c>
      <c r="L93" s="43"/>
      <c r="M93" s="208" t="s">
        <v>19</v>
      </c>
      <c r="N93" s="209" t="s">
        <v>41</v>
      </c>
      <c r="O93" s="83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136</v>
      </c>
      <c r="AT93" s="212" t="s">
        <v>132</v>
      </c>
      <c r="AU93" s="212" t="s">
        <v>78</v>
      </c>
      <c r="AY93" s="16" t="s">
        <v>130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78</v>
      </c>
      <c r="BK93" s="213">
        <f>ROUND(I93*H93,2)</f>
        <v>0</v>
      </c>
      <c r="BL93" s="16" t="s">
        <v>136</v>
      </c>
      <c r="BM93" s="212" t="s">
        <v>137</v>
      </c>
    </row>
    <row r="94" s="2" customFormat="1" ht="16.5" customHeight="1">
      <c r="A94" s="37"/>
      <c r="B94" s="38"/>
      <c r="C94" s="214" t="s">
        <v>138</v>
      </c>
      <c r="D94" s="214" t="s">
        <v>139</v>
      </c>
      <c r="E94" s="215" t="s">
        <v>140</v>
      </c>
      <c r="F94" s="216" t="s">
        <v>141</v>
      </c>
      <c r="G94" s="217" t="s">
        <v>135</v>
      </c>
      <c r="H94" s="218">
        <v>174</v>
      </c>
      <c r="I94" s="219"/>
      <c r="J94" s="220">
        <f>ROUND(I94*H94,2)</f>
        <v>0</v>
      </c>
      <c r="K94" s="216" t="s">
        <v>19</v>
      </c>
      <c r="L94" s="221"/>
      <c r="M94" s="222" t="s">
        <v>19</v>
      </c>
      <c r="N94" s="223" t="s">
        <v>41</v>
      </c>
      <c r="O94" s="83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142</v>
      </c>
      <c r="AT94" s="212" t="s">
        <v>139</v>
      </c>
      <c r="AU94" s="212" t="s">
        <v>78</v>
      </c>
      <c r="AY94" s="16" t="s">
        <v>130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78</v>
      </c>
      <c r="BK94" s="213">
        <f>ROUND(I94*H94,2)</f>
        <v>0</v>
      </c>
      <c r="BL94" s="16" t="s">
        <v>136</v>
      </c>
      <c r="BM94" s="212" t="s">
        <v>143</v>
      </c>
    </row>
    <row r="95" s="2" customFormat="1" ht="16.5" customHeight="1">
      <c r="A95" s="37"/>
      <c r="B95" s="38"/>
      <c r="C95" s="214" t="s">
        <v>144</v>
      </c>
      <c r="D95" s="214" t="s">
        <v>139</v>
      </c>
      <c r="E95" s="215" t="s">
        <v>145</v>
      </c>
      <c r="F95" s="216" t="s">
        <v>146</v>
      </c>
      <c r="G95" s="217" t="s">
        <v>135</v>
      </c>
      <c r="H95" s="218">
        <v>571</v>
      </c>
      <c r="I95" s="219"/>
      <c r="J95" s="220">
        <f>ROUND(I95*H95,2)</f>
        <v>0</v>
      </c>
      <c r="K95" s="216" t="s">
        <v>19</v>
      </c>
      <c r="L95" s="221"/>
      <c r="M95" s="222" t="s">
        <v>19</v>
      </c>
      <c r="N95" s="223" t="s">
        <v>41</v>
      </c>
      <c r="O95" s="83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142</v>
      </c>
      <c r="AT95" s="212" t="s">
        <v>139</v>
      </c>
      <c r="AU95" s="212" t="s">
        <v>78</v>
      </c>
      <c r="AY95" s="16" t="s">
        <v>130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78</v>
      </c>
      <c r="BK95" s="213">
        <f>ROUND(I95*H95,2)</f>
        <v>0</v>
      </c>
      <c r="BL95" s="16" t="s">
        <v>136</v>
      </c>
      <c r="BM95" s="212" t="s">
        <v>147</v>
      </c>
    </row>
    <row r="96" s="2" customFormat="1" ht="16.5" customHeight="1">
      <c r="A96" s="37"/>
      <c r="B96" s="38"/>
      <c r="C96" s="201" t="s">
        <v>148</v>
      </c>
      <c r="D96" s="201" t="s">
        <v>132</v>
      </c>
      <c r="E96" s="202" t="s">
        <v>149</v>
      </c>
      <c r="F96" s="203" t="s">
        <v>150</v>
      </c>
      <c r="G96" s="204" t="s">
        <v>151</v>
      </c>
      <c r="H96" s="205">
        <v>55</v>
      </c>
      <c r="I96" s="206"/>
      <c r="J96" s="207">
        <f>ROUND(I96*H96,2)</f>
        <v>0</v>
      </c>
      <c r="K96" s="203" t="s">
        <v>19</v>
      </c>
      <c r="L96" s="43"/>
      <c r="M96" s="208" t="s">
        <v>19</v>
      </c>
      <c r="N96" s="209" t="s">
        <v>41</v>
      </c>
      <c r="O96" s="83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136</v>
      </c>
      <c r="AT96" s="212" t="s">
        <v>132</v>
      </c>
      <c r="AU96" s="212" t="s">
        <v>78</v>
      </c>
      <c r="AY96" s="16" t="s">
        <v>130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78</v>
      </c>
      <c r="BK96" s="213">
        <f>ROUND(I96*H96,2)</f>
        <v>0</v>
      </c>
      <c r="BL96" s="16" t="s">
        <v>136</v>
      </c>
      <c r="BM96" s="212" t="s">
        <v>152</v>
      </c>
    </row>
    <row r="97" s="2" customFormat="1" ht="16.5" customHeight="1">
      <c r="A97" s="37"/>
      <c r="B97" s="38"/>
      <c r="C97" s="201" t="s">
        <v>153</v>
      </c>
      <c r="D97" s="201" t="s">
        <v>132</v>
      </c>
      <c r="E97" s="202" t="s">
        <v>154</v>
      </c>
      <c r="F97" s="203" t="s">
        <v>155</v>
      </c>
      <c r="G97" s="204" t="s">
        <v>135</v>
      </c>
      <c r="H97" s="205">
        <v>420</v>
      </c>
      <c r="I97" s="206"/>
      <c r="J97" s="207">
        <f>ROUND(I97*H97,2)</f>
        <v>0</v>
      </c>
      <c r="K97" s="203" t="s">
        <v>19</v>
      </c>
      <c r="L97" s="43"/>
      <c r="M97" s="208" t="s">
        <v>19</v>
      </c>
      <c r="N97" s="209" t="s">
        <v>41</v>
      </c>
      <c r="O97" s="83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2" t="s">
        <v>136</v>
      </c>
      <c r="AT97" s="212" t="s">
        <v>132</v>
      </c>
      <c r="AU97" s="212" t="s">
        <v>78</v>
      </c>
      <c r="AY97" s="16" t="s">
        <v>130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6" t="s">
        <v>78</v>
      </c>
      <c r="BK97" s="213">
        <f>ROUND(I97*H97,2)</f>
        <v>0</v>
      </c>
      <c r="BL97" s="16" t="s">
        <v>136</v>
      </c>
      <c r="BM97" s="212" t="s">
        <v>156</v>
      </c>
    </row>
    <row r="98" s="2" customFormat="1" ht="16.5" customHeight="1">
      <c r="A98" s="37"/>
      <c r="B98" s="38"/>
      <c r="C98" s="201" t="s">
        <v>157</v>
      </c>
      <c r="D98" s="201" t="s">
        <v>132</v>
      </c>
      <c r="E98" s="202" t="s">
        <v>158</v>
      </c>
      <c r="F98" s="203" t="s">
        <v>159</v>
      </c>
      <c r="G98" s="204" t="s">
        <v>151</v>
      </c>
      <c r="H98" s="205">
        <v>60</v>
      </c>
      <c r="I98" s="206"/>
      <c r="J98" s="207">
        <f>ROUND(I98*H98,2)</f>
        <v>0</v>
      </c>
      <c r="K98" s="203" t="s">
        <v>19</v>
      </c>
      <c r="L98" s="43"/>
      <c r="M98" s="208" t="s">
        <v>19</v>
      </c>
      <c r="N98" s="209" t="s">
        <v>41</v>
      </c>
      <c r="O98" s="83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136</v>
      </c>
      <c r="AT98" s="212" t="s">
        <v>132</v>
      </c>
      <c r="AU98" s="212" t="s">
        <v>78</v>
      </c>
      <c r="AY98" s="16" t="s">
        <v>130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78</v>
      </c>
      <c r="BK98" s="213">
        <f>ROUND(I98*H98,2)</f>
        <v>0</v>
      </c>
      <c r="BL98" s="16" t="s">
        <v>136</v>
      </c>
      <c r="BM98" s="212" t="s">
        <v>160</v>
      </c>
    </row>
    <row r="99" s="2" customFormat="1" ht="16.5" customHeight="1">
      <c r="A99" s="37"/>
      <c r="B99" s="38"/>
      <c r="C99" s="201" t="s">
        <v>161</v>
      </c>
      <c r="D99" s="201" t="s">
        <v>132</v>
      </c>
      <c r="E99" s="202" t="s">
        <v>162</v>
      </c>
      <c r="F99" s="203" t="s">
        <v>163</v>
      </c>
      <c r="G99" s="204" t="s">
        <v>151</v>
      </c>
      <c r="H99" s="205">
        <v>20</v>
      </c>
      <c r="I99" s="206"/>
      <c r="J99" s="207">
        <f>ROUND(I99*H99,2)</f>
        <v>0</v>
      </c>
      <c r="K99" s="203" t="s">
        <v>19</v>
      </c>
      <c r="L99" s="43"/>
      <c r="M99" s="208" t="s">
        <v>19</v>
      </c>
      <c r="N99" s="209" t="s">
        <v>41</v>
      </c>
      <c r="O99" s="83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2" t="s">
        <v>136</v>
      </c>
      <c r="AT99" s="212" t="s">
        <v>132</v>
      </c>
      <c r="AU99" s="212" t="s">
        <v>78</v>
      </c>
      <c r="AY99" s="16" t="s">
        <v>130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6" t="s">
        <v>78</v>
      </c>
      <c r="BK99" s="213">
        <f>ROUND(I99*H99,2)</f>
        <v>0</v>
      </c>
      <c r="BL99" s="16" t="s">
        <v>136</v>
      </c>
      <c r="BM99" s="212" t="s">
        <v>164</v>
      </c>
    </row>
    <row r="100" s="2" customFormat="1" ht="16.5" customHeight="1">
      <c r="A100" s="37"/>
      <c r="B100" s="38"/>
      <c r="C100" s="201" t="s">
        <v>165</v>
      </c>
      <c r="D100" s="201" t="s">
        <v>132</v>
      </c>
      <c r="E100" s="202" t="s">
        <v>166</v>
      </c>
      <c r="F100" s="203" t="s">
        <v>167</v>
      </c>
      <c r="G100" s="204" t="s">
        <v>135</v>
      </c>
      <c r="H100" s="205">
        <v>200</v>
      </c>
      <c r="I100" s="206"/>
      <c r="J100" s="207">
        <f>ROUND(I100*H100,2)</f>
        <v>0</v>
      </c>
      <c r="K100" s="203" t="s">
        <v>19</v>
      </c>
      <c r="L100" s="43"/>
      <c r="M100" s="208" t="s">
        <v>19</v>
      </c>
      <c r="N100" s="209" t="s">
        <v>41</v>
      </c>
      <c r="O100" s="83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136</v>
      </c>
      <c r="AT100" s="212" t="s">
        <v>132</v>
      </c>
      <c r="AU100" s="212" t="s">
        <v>78</v>
      </c>
      <c r="AY100" s="16" t="s">
        <v>130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78</v>
      </c>
      <c r="BK100" s="213">
        <f>ROUND(I100*H100,2)</f>
        <v>0</v>
      </c>
      <c r="BL100" s="16" t="s">
        <v>136</v>
      </c>
      <c r="BM100" s="212" t="s">
        <v>168</v>
      </c>
    </row>
    <row r="101" s="2" customFormat="1" ht="16.5" customHeight="1">
      <c r="A101" s="37"/>
      <c r="B101" s="38"/>
      <c r="C101" s="201" t="s">
        <v>169</v>
      </c>
      <c r="D101" s="201" t="s">
        <v>132</v>
      </c>
      <c r="E101" s="202" t="s">
        <v>170</v>
      </c>
      <c r="F101" s="203" t="s">
        <v>171</v>
      </c>
      <c r="G101" s="204" t="s">
        <v>135</v>
      </c>
      <c r="H101" s="205">
        <v>50</v>
      </c>
      <c r="I101" s="206"/>
      <c r="J101" s="207">
        <f>ROUND(I101*H101,2)</f>
        <v>0</v>
      </c>
      <c r="K101" s="203" t="s">
        <v>19</v>
      </c>
      <c r="L101" s="43"/>
      <c r="M101" s="208" t="s">
        <v>19</v>
      </c>
      <c r="N101" s="209" t="s">
        <v>41</v>
      </c>
      <c r="O101" s="83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2" t="s">
        <v>136</v>
      </c>
      <c r="AT101" s="212" t="s">
        <v>132</v>
      </c>
      <c r="AU101" s="212" t="s">
        <v>78</v>
      </c>
      <c r="AY101" s="16" t="s">
        <v>130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6" t="s">
        <v>78</v>
      </c>
      <c r="BK101" s="213">
        <f>ROUND(I101*H101,2)</f>
        <v>0</v>
      </c>
      <c r="BL101" s="16" t="s">
        <v>136</v>
      </c>
      <c r="BM101" s="212" t="s">
        <v>172</v>
      </c>
    </row>
    <row r="102" s="2" customFormat="1" ht="16.5" customHeight="1">
      <c r="A102" s="37"/>
      <c r="B102" s="38"/>
      <c r="C102" s="201" t="s">
        <v>173</v>
      </c>
      <c r="D102" s="201" t="s">
        <v>132</v>
      </c>
      <c r="E102" s="202" t="s">
        <v>174</v>
      </c>
      <c r="F102" s="203" t="s">
        <v>175</v>
      </c>
      <c r="G102" s="204" t="s">
        <v>151</v>
      </c>
      <c r="H102" s="205">
        <v>200</v>
      </c>
      <c r="I102" s="206"/>
      <c r="J102" s="207">
        <f>ROUND(I102*H102,2)</f>
        <v>0</v>
      </c>
      <c r="K102" s="203" t="s">
        <v>19</v>
      </c>
      <c r="L102" s="43"/>
      <c r="M102" s="208" t="s">
        <v>19</v>
      </c>
      <c r="N102" s="209" t="s">
        <v>41</v>
      </c>
      <c r="O102" s="83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136</v>
      </c>
      <c r="AT102" s="212" t="s">
        <v>132</v>
      </c>
      <c r="AU102" s="212" t="s">
        <v>78</v>
      </c>
      <c r="AY102" s="16" t="s">
        <v>130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78</v>
      </c>
      <c r="BK102" s="213">
        <f>ROUND(I102*H102,2)</f>
        <v>0</v>
      </c>
      <c r="BL102" s="16" t="s">
        <v>136</v>
      </c>
      <c r="BM102" s="212" t="s">
        <v>176</v>
      </c>
    </row>
    <row r="103" s="2" customFormat="1" ht="16.5" customHeight="1">
      <c r="A103" s="37"/>
      <c r="B103" s="38"/>
      <c r="C103" s="201" t="s">
        <v>177</v>
      </c>
      <c r="D103" s="201" t="s">
        <v>132</v>
      </c>
      <c r="E103" s="202" t="s">
        <v>178</v>
      </c>
      <c r="F103" s="203" t="s">
        <v>179</v>
      </c>
      <c r="G103" s="204" t="s">
        <v>135</v>
      </c>
      <c r="H103" s="205">
        <v>788</v>
      </c>
      <c r="I103" s="206"/>
      <c r="J103" s="207">
        <f>ROUND(I103*H103,2)</f>
        <v>0</v>
      </c>
      <c r="K103" s="203" t="s">
        <v>19</v>
      </c>
      <c r="L103" s="43"/>
      <c r="M103" s="208" t="s">
        <v>19</v>
      </c>
      <c r="N103" s="209" t="s">
        <v>41</v>
      </c>
      <c r="O103" s="83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136</v>
      </c>
      <c r="AT103" s="212" t="s">
        <v>132</v>
      </c>
      <c r="AU103" s="212" t="s">
        <v>78</v>
      </c>
      <c r="AY103" s="16" t="s">
        <v>130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78</v>
      </c>
      <c r="BK103" s="213">
        <f>ROUND(I103*H103,2)</f>
        <v>0</v>
      </c>
      <c r="BL103" s="16" t="s">
        <v>136</v>
      </c>
      <c r="BM103" s="212" t="s">
        <v>180</v>
      </c>
    </row>
    <row r="104" s="2" customFormat="1" ht="24.15" customHeight="1">
      <c r="A104" s="37"/>
      <c r="B104" s="38"/>
      <c r="C104" s="201" t="s">
        <v>181</v>
      </c>
      <c r="D104" s="201" t="s">
        <v>132</v>
      </c>
      <c r="E104" s="202" t="s">
        <v>182</v>
      </c>
      <c r="F104" s="203" t="s">
        <v>183</v>
      </c>
      <c r="G104" s="204" t="s">
        <v>135</v>
      </c>
      <c r="H104" s="205">
        <v>100</v>
      </c>
      <c r="I104" s="206"/>
      <c r="J104" s="207">
        <f>ROUND(I104*H104,2)</f>
        <v>0</v>
      </c>
      <c r="K104" s="203" t="s">
        <v>19</v>
      </c>
      <c r="L104" s="43"/>
      <c r="M104" s="208" t="s">
        <v>19</v>
      </c>
      <c r="N104" s="209" t="s">
        <v>41</v>
      </c>
      <c r="O104" s="83"/>
      <c r="P104" s="210">
        <f>O104*H104</f>
        <v>0</v>
      </c>
      <c r="Q104" s="210">
        <v>1.0000000000000001E-05</v>
      </c>
      <c r="R104" s="210">
        <f>Q104*H104</f>
        <v>0.001</v>
      </c>
      <c r="S104" s="210">
        <v>0</v>
      </c>
      <c r="T104" s="21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184</v>
      </c>
      <c r="AT104" s="212" t="s">
        <v>132</v>
      </c>
      <c r="AU104" s="212" t="s">
        <v>78</v>
      </c>
      <c r="AY104" s="16" t="s">
        <v>130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78</v>
      </c>
      <c r="BK104" s="213">
        <f>ROUND(I104*H104,2)</f>
        <v>0</v>
      </c>
      <c r="BL104" s="16" t="s">
        <v>184</v>
      </c>
      <c r="BM104" s="212" t="s">
        <v>185</v>
      </c>
    </row>
    <row r="105" s="2" customFormat="1" ht="16.5" customHeight="1">
      <c r="A105" s="37"/>
      <c r="B105" s="38"/>
      <c r="C105" s="201" t="s">
        <v>186</v>
      </c>
      <c r="D105" s="201" t="s">
        <v>132</v>
      </c>
      <c r="E105" s="202" t="s">
        <v>187</v>
      </c>
      <c r="F105" s="203" t="s">
        <v>188</v>
      </c>
      <c r="G105" s="204" t="s">
        <v>135</v>
      </c>
      <c r="H105" s="205">
        <v>80</v>
      </c>
      <c r="I105" s="206"/>
      <c r="J105" s="207">
        <f>ROUND(I105*H105,2)</f>
        <v>0</v>
      </c>
      <c r="K105" s="203" t="s">
        <v>19</v>
      </c>
      <c r="L105" s="43"/>
      <c r="M105" s="208" t="s">
        <v>19</v>
      </c>
      <c r="N105" s="209" t="s">
        <v>41</v>
      </c>
      <c r="O105" s="83"/>
      <c r="P105" s="210">
        <f>O105*H105</f>
        <v>0</v>
      </c>
      <c r="Q105" s="210">
        <v>0.0087500000000000008</v>
      </c>
      <c r="R105" s="210">
        <f>Q105*H105</f>
        <v>0.70000000000000007</v>
      </c>
      <c r="S105" s="210">
        <v>0</v>
      </c>
      <c r="T105" s="21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184</v>
      </c>
      <c r="AT105" s="212" t="s">
        <v>132</v>
      </c>
      <c r="AU105" s="212" t="s">
        <v>78</v>
      </c>
      <c r="AY105" s="16" t="s">
        <v>130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78</v>
      </c>
      <c r="BK105" s="213">
        <f>ROUND(I105*H105,2)</f>
        <v>0</v>
      </c>
      <c r="BL105" s="16" t="s">
        <v>184</v>
      </c>
      <c r="BM105" s="212" t="s">
        <v>189</v>
      </c>
    </row>
    <row r="106" s="2" customFormat="1" ht="16.5" customHeight="1">
      <c r="A106" s="37"/>
      <c r="B106" s="38"/>
      <c r="C106" s="201" t="s">
        <v>190</v>
      </c>
      <c r="D106" s="201" t="s">
        <v>132</v>
      </c>
      <c r="E106" s="202" t="s">
        <v>191</v>
      </c>
      <c r="F106" s="203" t="s">
        <v>192</v>
      </c>
      <c r="G106" s="204" t="s">
        <v>135</v>
      </c>
      <c r="H106" s="205">
        <v>306</v>
      </c>
      <c r="I106" s="206"/>
      <c r="J106" s="207">
        <f>ROUND(I106*H106,2)</f>
        <v>0</v>
      </c>
      <c r="K106" s="203" t="s">
        <v>19</v>
      </c>
      <c r="L106" s="43"/>
      <c r="M106" s="208" t="s">
        <v>19</v>
      </c>
      <c r="N106" s="209" t="s">
        <v>41</v>
      </c>
      <c r="O106" s="83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136</v>
      </c>
      <c r="AT106" s="212" t="s">
        <v>132</v>
      </c>
      <c r="AU106" s="212" t="s">
        <v>78</v>
      </c>
      <c r="AY106" s="16" t="s">
        <v>130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78</v>
      </c>
      <c r="BK106" s="213">
        <f>ROUND(I106*H106,2)</f>
        <v>0</v>
      </c>
      <c r="BL106" s="16" t="s">
        <v>136</v>
      </c>
      <c r="BM106" s="212" t="s">
        <v>193</v>
      </c>
    </row>
    <row r="107" s="2" customFormat="1" ht="16.5" customHeight="1">
      <c r="A107" s="37"/>
      <c r="B107" s="38"/>
      <c r="C107" s="201" t="s">
        <v>194</v>
      </c>
      <c r="D107" s="201" t="s">
        <v>132</v>
      </c>
      <c r="E107" s="202" t="s">
        <v>195</v>
      </c>
      <c r="F107" s="203" t="s">
        <v>196</v>
      </c>
      <c r="G107" s="204" t="s">
        <v>135</v>
      </c>
      <c r="H107" s="205">
        <v>306</v>
      </c>
      <c r="I107" s="206"/>
      <c r="J107" s="207">
        <f>ROUND(I107*H107,2)</f>
        <v>0</v>
      </c>
      <c r="K107" s="203" t="s">
        <v>19</v>
      </c>
      <c r="L107" s="43"/>
      <c r="M107" s="208" t="s">
        <v>19</v>
      </c>
      <c r="N107" s="209" t="s">
        <v>41</v>
      </c>
      <c r="O107" s="83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2" t="s">
        <v>136</v>
      </c>
      <c r="AT107" s="212" t="s">
        <v>132</v>
      </c>
      <c r="AU107" s="212" t="s">
        <v>78</v>
      </c>
      <c r="AY107" s="16" t="s">
        <v>130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6" t="s">
        <v>78</v>
      </c>
      <c r="BK107" s="213">
        <f>ROUND(I107*H107,2)</f>
        <v>0</v>
      </c>
      <c r="BL107" s="16" t="s">
        <v>136</v>
      </c>
      <c r="BM107" s="212" t="s">
        <v>197</v>
      </c>
    </row>
    <row r="108" s="2" customFormat="1" ht="16.5" customHeight="1">
      <c r="A108" s="37"/>
      <c r="B108" s="38"/>
      <c r="C108" s="201" t="s">
        <v>198</v>
      </c>
      <c r="D108" s="201" t="s">
        <v>132</v>
      </c>
      <c r="E108" s="202" t="s">
        <v>199</v>
      </c>
      <c r="F108" s="203" t="s">
        <v>200</v>
      </c>
      <c r="G108" s="204" t="s">
        <v>135</v>
      </c>
      <c r="H108" s="205">
        <v>134</v>
      </c>
      <c r="I108" s="206"/>
      <c r="J108" s="207">
        <f>ROUND(I108*H108,2)</f>
        <v>0</v>
      </c>
      <c r="K108" s="203" t="s">
        <v>19</v>
      </c>
      <c r="L108" s="43"/>
      <c r="M108" s="208" t="s">
        <v>19</v>
      </c>
      <c r="N108" s="209" t="s">
        <v>41</v>
      </c>
      <c r="O108" s="83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136</v>
      </c>
      <c r="AT108" s="212" t="s">
        <v>132</v>
      </c>
      <c r="AU108" s="212" t="s">
        <v>78</v>
      </c>
      <c r="AY108" s="16" t="s">
        <v>130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78</v>
      </c>
      <c r="BK108" s="213">
        <f>ROUND(I108*H108,2)</f>
        <v>0</v>
      </c>
      <c r="BL108" s="16" t="s">
        <v>136</v>
      </c>
      <c r="BM108" s="212" t="s">
        <v>201</v>
      </c>
    </row>
    <row r="109" s="2" customFormat="1" ht="16.5" customHeight="1">
      <c r="A109" s="37"/>
      <c r="B109" s="38"/>
      <c r="C109" s="201" t="s">
        <v>202</v>
      </c>
      <c r="D109" s="201" t="s">
        <v>132</v>
      </c>
      <c r="E109" s="202" t="s">
        <v>203</v>
      </c>
      <c r="F109" s="203" t="s">
        <v>204</v>
      </c>
      <c r="G109" s="204" t="s">
        <v>135</v>
      </c>
      <c r="H109" s="205">
        <v>32</v>
      </c>
      <c r="I109" s="206"/>
      <c r="J109" s="207">
        <f>ROUND(I109*H109,2)</f>
        <v>0</v>
      </c>
      <c r="K109" s="203" t="s">
        <v>19</v>
      </c>
      <c r="L109" s="43"/>
      <c r="M109" s="208" t="s">
        <v>19</v>
      </c>
      <c r="N109" s="209" t="s">
        <v>41</v>
      </c>
      <c r="O109" s="83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2" t="s">
        <v>136</v>
      </c>
      <c r="AT109" s="212" t="s">
        <v>132</v>
      </c>
      <c r="AU109" s="212" t="s">
        <v>78</v>
      </c>
      <c r="AY109" s="16" t="s">
        <v>130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6" t="s">
        <v>78</v>
      </c>
      <c r="BK109" s="213">
        <f>ROUND(I109*H109,2)</f>
        <v>0</v>
      </c>
      <c r="BL109" s="16" t="s">
        <v>136</v>
      </c>
      <c r="BM109" s="212" t="s">
        <v>205</v>
      </c>
    </row>
    <row r="110" s="2" customFormat="1" ht="16.5" customHeight="1">
      <c r="A110" s="37"/>
      <c r="B110" s="38"/>
      <c r="C110" s="201" t="s">
        <v>206</v>
      </c>
      <c r="D110" s="201" t="s">
        <v>132</v>
      </c>
      <c r="E110" s="202" t="s">
        <v>207</v>
      </c>
      <c r="F110" s="203" t="s">
        <v>208</v>
      </c>
      <c r="G110" s="204" t="s">
        <v>135</v>
      </c>
      <c r="H110" s="205">
        <v>32</v>
      </c>
      <c r="I110" s="206"/>
      <c r="J110" s="207">
        <f>ROUND(I110*H110,2)</f>
        <v>0</v>
      </c>
      <c r="K110" s="203" t="s">
        <v>19</v>
      </c>
      <c r="L110" s="43"/>
      <c r="M110" s="208" t="s">
        <v>19</v>
      </c>
      <c r="N110" s="209" t="s">
        <v>41</v>
      </c>
      <c r="O110" s="83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136</v>
      </c>
      <c r="AT110" s="212" t="s">
        <v>132</v>
      </c>
      <c r="AU110" s="212" t="s">
        <v>78</v>
      </c>
      <c r="AY110" s="16" t="s">
        <v>130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78</v>
      </c>
      <c r="BK110" s="213">
        <f>ROUND(I110*H110,2)</f>
        <v>0</v>
      </c>
      <c r="BL110" s="16" t="s">
        <v>136</v>
      </c>
      <c r="BM110" s="212" t="s">
        <v>209</v>
      </c>
    </row>
    <row r="111" s="2" customFormat="1" ht="16.5" customHeight="1">
      <c r="A111" s="37"/>
      <c r="B111" s="38"/>
      <c r="C111" s="201" t="s">
        <v>210</v>
      </c>
      <c r="D111" s="201" t="s">
        <v>132</v>
      </c>
      <c r="E111" s="202" t="s">
        <v>211</v>
      </c>
      <c r="F111" s="203" t="s">
        <v>212</v>
      </c>
      <c r="G111" s="204" t="s">
        <v>135</v>
      </c>
      <c r="H111" s="205">
        <v>19</v>
      </c>
      <c r="I111" s="206"/>
      <c r="J111" s="207">
        <f>ROUND(I111*H111,2)</f>
        <v>0</v>
      </c>
      <c r="K111" s="203" t="s">
        <v>19</v>
      </c>
      <c r="L111" s="43"/>
      <c r="M111" s="208" t="s">
        <v>19</v>
      </c>
      <c r="N111" s="209" t="s">
        <v>41</v>
      </c>
      <c r="O111" s="83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2" t="s">
        <v>136</v>
      </c>
      <c r="AT111" s="212" t="s">
        <v>132</v>
      </c>
      <c r="AU111" s="212" t="s">
        <v>78</v>
      </c>
      <c r="AY111" s="16" t="s">
        <v>130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6" t="s">
        <v>78</v>
      </c>
      <c r="BK111" s="213">
        <f>ROUND(I111*H111,2)</f>
        <v>0</v>
      </c>
      <c r="BL111" s="16" t="s">
        <v>136</v>
      </c>
      <c r="BM111" s="212" t="s">
        <v>213</v>
      </c>
    </row>
    <row r="112" s="2" customFormat="1" ht="16.5" customHeight="1">
      <c r="A112" s="37"/>
      <c r="B112" s="38"/>
      <c r="C112" s="201" t="s">
        <v>214</v>
      </c>
      <c r="D112" s="201" t="s">
        <v>132</v>
      </c>
      <c r="E112" s="202" t="s">
        <v>215</v>
      </c>
      <c r="F112" s="203" t="s">
        <v>216</v>
      </c>
      <c r="G112" s="204" t="s">
        <v>217</v>
      </c>
      <c r="H112" s="205">
        <v>1</v>
      </c>
      <c r="I112" s="206"/>
      <c r="J112" s="207">
        <f>ROUND(I112*H112,2)</f>
        <v>0</v>
      </c>
      <c r="K112" s="203" t="s">
        <v>19</v>
      </c>
      <c r="L112" s="43"/>
      <c r="M112" s="208" t="s">
        <v>19</v>
      </c>
      <c r="N112" s="209" t="s">
        <v>41</v>
      </c>
      <c r="O112" s="83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136</v>
      </c>
      <c r="AT112" s="212" t="s">
        <v>132</v>
      </c>
      <c r="AU112" s="212" t="s">
        <v>78</v>
      </c>
      <c r="AY112" s="16" t="s">
        <v>130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78</v>
      </c>
      <c r="BK112" s="213">
        <f>ROUND(I112*H112,2)</f>
        <v>0</v>
      </c>
      <c r="BL112" s="16" t="s">
        <v>136</v>
      </c>
      <c r="BM112" s="212" t="s">
        <v>218</v>
      </c>
    </row>
    <row r="113" s="2" customFormat="1" ht="16.5" customHeight="1">
      <c r="A113" s="37"/>
      <c r="B113" s="38"/>
      <c r="C113" s="201" t="s">
        <v>219</v>
      </c>
      <c r="D113" s="201" t="s">
        <v>132</v>
      </c>
      <c r="E113" s="202" t="s">
        <v>220</v>
      </c>
      <c r="F113" s="203" t="s">
        <v>221</v>
      </c>
      <c r="G113" s="204" t="s">
        <v>222</v>
      </c>
      <c r="H113" s="205">
        <v>1</v>
      </c>
      <c r="I113" s="206"/>
      <c r="J113" s="207">
        <f>ROUND(I113*H113,2)</f>
        <v>0</v>
      </c>
      <c r="K113" s="203" t="s">
        <v>19</v>
      </c>
      <c r="L113" s="43"/>
      <c r="M113" s="208" t="s">
        <v>19</v>
      </c>
      <c r="N113" s="209" t="s">
        <v>41</v>
      </c>
      <c r="O113" s="83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2" t="s">
        <v>136</v>
      </c>
      <c r="AT113" s="212" t="s">
        <v>132</v>
      </c>
      <c r="AU113" s="212" t="s">
        <v>78</v>
      </c>
      <c r="AY113" s="16" t="s">
        <v>130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6" t="s">
        <v>78</v>
      </c>
      <c r="BK113" s="213">
        <f>ROUND(I113*H113,2)</f>
        <v>0</v>
      </c>
      <c r="BL113" s="16" t="s">
        <v>136</v>
      </c>
      <c r="BM113" s="212" t="s">
        <v>223</v>
      </c>
    </row>
    <row r="114" s="2" customFormat="1" ht="21.75" customHeight="1">
      <c r="A114" s="37"/>
      <c r="B114" s="38"/>
      <c r="C114" s="201" t="s">
        <v>224</v>
      </c>
      <c r="D114" s="201" t="s">
        <v>132</v>
      </c>
      <c r="E114" s="202" t="s">
        <v>225</v>
      </c>
      <c r="F114" s="203" t="s">
        <v>226</v>
      </c>
      <c r="G114" s="204" t="s">
        <v>222</v>
      </c>
      <c r="H114" s="205">
        <v>1</v>
      </c>
      <c r="I114" s="206"/>
      <c r="J114" s="207">
        <f>ROUND(I114*H114,2)</f>
        <v>0</v>
      </c>
      <c r="K114" s="203" t="s">
        <v>19</v>
      </c>
      <c r="L114" s="43"/>
      <c r="M114" s="208" t="s">
        <v>19</v>
      </c>
      <c r="N114" s="209" t="s">
        <v>41</v>
      </c>
      <c r="O114" s="83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136</v>
      </c>
      <c r="AT114" s="212" t="s">
        <v>132</v>
      </c>
      <c r="AU114" s="212" t="s">
        <v>78</v>
      </c>
      <c r="AY114" s="16" t="s">
        <v>130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78</v>
      </c>
      <c r="BK114" s="213">
        <f>ROUND(I114*H114,2)</f>
        <v>0</v>
      </c>
      <c r="BL114" s="16" t="s">
        <v>136</v>
      </c>
      <c r="BM114" s="212" t="s">
        <v>227</v>
      </c>
    </row>
    <row r="115" s="2" customFormat="1" ht="16.5" customHeight="1">
      <c r="A115" s="37"/>
      <c r="B115" s="38"/>
      <c r="C115" s="201" t="s">
        <v>228</v>
      </c>
      <c r="D115" s="201" t="s">
        <v>132</v>
      </c>
      <c r="E115" s="202" t="s">
        <v>229</v>
      </c>
      <c r="F115" s="203" t="s">
        <v>230</v>
      </c>
      <c r="G115" s="204" t="s">
        <v>135</v>
      </c>
      <c r="H115" s="205">
        <v>40</v>
      </c>
      <c r="I115" s="206"/>
      <c r="J115" s="207">
        <f>ROUND(I115*H115,2)</f>
        <v>0</v>
      </c>
      <c r="K115" s="203" t="s">
        <v>19</v>
      </c>
      <c r="L115" s="43"/>
      <c r="M115" s="208" t="s">
        <v>19</v>
      </c>
      <c r="N115" s="209" t="s">
        <v>41</v>
      </c>
      <c r="O115" s="83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2" t="s">
        <v>136</v>
      </c>
      <c r="AT115" s="212" t="s">
        <v>132</v>
      </c>
      <c r="AU115" s="212" t="s">
        <v>78</v>
      </c>
      <c r="AY115" s="16" t="s">
        <v>130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6" t="s">
        <v>78</v>
      </c>
      <c r="BK115" s="213">
        <f>ROUND(I115*H115,2)</f>
        <v>0</v>
      </c>
      <c r="BL115" s="16" t="s">
        <v>136</v>
      </c>
      <c r="BM115" s="212" t="s">
        <v>231</v>
      </c>
    </row>
    <row r="116" s="2" customFormat="1" ht="16.5" customHeight="1">
      <c r="A116" s="37"/>
      <c r="B116" s="38"/>
      <c r="C116" s="201" t="s">
        <v>232</v>
      </c>
      <c r="D116" s="201" t="s">
        <v>132</v>
      </c>
      <c r="E116" s="202" t="s">
        <v>233</v>
      </c>
      <c r="F116" s="203" t="s">
        <v>234</v>
      </c>
      <c r="G116" s="204" t="s">
        <v>235</v>
      </c>
      <c r="H116" s="205">
        <v>8</v>
      </c>
      <c r="I116" s="206"/>
      <c r="J116" s="207">
        <f>ROUND(I116*H116,2)</f>
        <v>0</v>
      </c>
      <c r="K116" s="203" t="s">
        <v>19</v>
      </c>
      <c r="L116" s="43"/>
      <c r="M116" s="208" t="s">
        <v>19</v>
      </c>
      <c r="N116" s="209" t="s">
        <v>41</v>
      </c>
      <c r="O116" s="83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136</v>
      </c>
      <c r="AT116" s="212" t="s">
        <v>132</v>
      </c>
      <c r="AU116" s="212" t="s">
        <v>78</v>
      </c>
      <c r="AY116" s="16" t="s">
        <v>130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78</v>
      </c>
      <c r="BK116" s="213">
        <f>ROUND(I116*H116,2)</f>
        <v>0</v>
      </c>
      <c r="BL116" s="16" t="s">
        <v>136</v>
      </c>
      <c r="BM116" s="212" t="s">
        <v>236</v>
      </c>
    </row>
    <row r="117" s="2" customFormat="1" ht="16.5" customHeight="1">
      <c r="A117" s="37"/>
      <c r="B117" s="38"/>
      <c r="C117" s="214" t="s">
        <v>237</v>
      </c>
      <c r="D117" s="214" t="s">
        <v>139</v>
      </c>
      <c r="E117" s="215" t="s">
        <v>238</v>
      </c>
      <c r="F117" s="216" t="s">
        <v>239</v>
      </c>
      <c r="G117" s="217" t="s">
        <v>135</v>
      </c>
      <c r="H117" s="218">
        <v>227</v>
      </c>
      <c r="I117" s="219"/>
      <c r="J117" s="220">
        <f>ROUND(I117*H117,2)</f>
        <v>0</v>
      </c>
      <c r="K117" s="216" t="s">
        <v>19</v>
      </c>
      <c r="L117" s="221"/>
      <c r="M117" s="222" t="s">
        <v>19</v>
      </c>
      <c r="N117" s="223" t="s">
        <v>41</v>
      </c>
      <c r="O117" s="83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2" t="s">
        <v>142</v>
      </c>
      <c r="AT117" s="212" t="s">
        <v>139</v>
      </c>
      <c r="AU117" s="212" t="s">
        <v>78</v>
      </c>
      <c r="AY117" s="16" t="s">
        <v>130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6" t="s">
        <v>78</v>
      </c>
      <c r="BK117" s="213">
        <f>ROUND(I117*H117,2)</f>
        <v>0</v>
      </c>
      <c r="BL117" s="16" t="s">
        <v>136</v>
      </c>
      <c r="BM117" s="212" t="s">
        <v>240</v>
      </c>
    </row>
    <row r="118" s="2" customFormat="1" ht="16.5" customHeight="1">
      <c r="A118" s="37"/>
      <c r="B118" s="38"/>
      <c r="C118" s="201" t="s">
        <v>241</v>
      </c>
      <c r="D118" s="201" t="s">
        <v>132</v>
      </c>
      <c r="E118" s="202" t="s">
        <v>242</v>
      </c>
      <c r="F118" s="203" t="s">
        <v>243</v>
      </c>
      <c r="G118" s="204" t="s">
        <v>135</v>
      </c>
      <c r="H118" s="205">
        <v>306</v>
      </c>
      <c r="I118" s="206"/>
      <c r="J118" s="207">
        <f>ROUND(I118*H118,2)</f>
        <v>0</v>
      </c>
      <c r="K118" s="203" t="s">
        <v>19</v>
      </c>
      <c r="L118" s="43"/>
      <c r="M118" s="208" t="s">
        <v>19</v>
      </c>
      <c r="N118" s="209" t="s">
        <v>41</v>
      </c>
      <c r="O118" s="83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136</v>
      </c>
      <c r="AT118" s="212" t="s">
        <v>132</v>
      </c>
      <c r="AU118" s="212" t="s">
        <v>78</v>
      </c>
      <c r="AY118" s="16" t="s">
        <v>130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78</v>
      </c>
      <c r="BK118" s="213">
        <f>ROUND(I118*H118,2)</f>
        <v>0</v>
      </c>
      <c r="BL118" s="16" t="s">
        <v>136</v>
      </c>
      <c r="BM118" s="212" t="s">
        <v>244</v>
      </c>
    </row>
    <row r="119" s="2" customFormat="1" ht="16.5" customHeight="1">
      <c r="A119" s="37"/>
      <c r="B119" s="38"/>
      <c r="C119" s="201" t="s">
        <v>245</v>
      </c>
      <c r="D119" s="201" t="s">
        <v>132</v>
      </c>
      <c r="E119" s="202" t="s">
        <v>246</v>
      </c>
      <c r="F119" s="203" t="s">
        <v>247</v>
      </c>
      <c r="G119" s="204" t="s">
        <v>135</v>
      </c>
      <c r="H119" s="205">
        <v>254</v>
      </c>
      <c r="I119" s="206"/>
      <c r="J119" s="207">
        <f>ROUND(I119*H119,2)</f>
        <v>0</v>
      </c>
      <c r="K119" s="203" t="s">
        <v>19</v>
      </c>
      <c r="L119" s="43"/>
      <c r="M119" s="208" t="s">
        <v>19</v>
      </c>
      <c r="N119" s="209" t="s">
        <v>41</v>
      </c>
      <c r="O119" s="83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2" t="s">
        <v>136</v>
      </c>
      <c r="AT119" s="212" t="s">
        <v>132</v>
      </c>
      <c r="AU119" s="212" t="s">
        <v>78</v>
      </c>
      <c r="AY119" s="16" t="s">
        <v>130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6" t="s">
        <v>78</v>
      </c>
      <c r="BK119" s="213">
        <f>ROUND(I119*H119,2)</f>
        <v>0</v>
      </c>
      <c r="BL119" s="16" t="s">
        <v>136</v>
      </c>
      <c r="BM119" s="212" t="s">
        <v>248</v>
      </c>
    </row>
    <row r="120" s="12" customFormat="1" ht="22.8" customHeight="1">
      <c r="A120" s="12"/>
      <c r="B120" s="187"/>
      <c r="C120" s="188"/>
      <c r="D120" s="189" t="s">
        <v>69</v>
      </c>
      <c r="E120" s="224" t="s">
        <v>78</v>
      </c>
      <c r="F120" s="224" t="s">
        <v>249</v>
      </c>
      <c r="G120" s="188"/>
      <c r="H120" s="188"/>
      <c r="I120" s="191"/>
      <c r="J120" s="225">
        <f>BK120</f>
        <v>0</v>
      </c>
      <c r="K120" s="188"/>
      <c r="L120" s="193"/>
      <c r="M120" s="194"/>
      <c r="N120" s="195"/>
      <c r="O120" s="195"/>
      <c r="P120" s="196">
        <f>P121</f>
        <v>0</v>
      </c>
      <c r="Q120" s="195"/>
      <c r="R120" s="196">
        <f>R121</f>
        <v>0</v>
      </c>
      <c r="S120" s="195"/>
      <c r="T120" s="197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8" t="s">
        <v>78</v>
      </c>
      <c r="AT120" s="199" t="s">
        <v>69</v>
      </c>
      <c r="AU120" s="199" t="s">
        <v>78</v>
      </c>
      <c r="AY120" s="198" t="s">
        <v>130</v>
      </c>
      <c r="BK120" s="200">
        <f>BK121</f>
        <v>0</v>
      </c>
    </row>
    <row r="121" s="2" customFormat="1" ht="16.5" customHeight="1">
      <c r="A121" s="37"/>
      <c r="B121" s="38"/>
      <c r="C121" s="201" t="s">
        <v>250</v>
      </c>
      <c r="D121" s="201" t="s">
        <v>132</v>
      </c>
      <c r="E121" s="202" t="s">
        <v>251</v>
      </c>
      <c r="F121" s="203" t="s">
        <v>252</v>
      </c>
      <c r="G121" s="204" t="s">
        <v>235</v>
      </c>
      <c r="H121" s="205">
        <v>28</v>
      </c>
      <c r="I121" s="206"/>
      <c r="J121" s="207">
        <f>ROUND(I121*H121,2)</f>
        <v>0</v>
      </c>
      <c r="K121" s="203" t="s">
        <v>19</v>
      </c>
      <c r="L121" s="43"/>
      <c r="M121" s="208" t="s">
        <v>19</v>
      </c>
      <c r="N121" s="209" t="s">
        <v>41</v>
      </c>
      <c r="O121" s="83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2" t="s">
        <v>136</v>
      </c>
      <c r="AT121" s="212" t="s">
        <v>132</v>
      </c>
      <c r="AU121" s="212" t="s">
        <v>80</v>
      </c>
      <c r="AY121" s="16" t="s">
        <v>130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6" t="s">
        <v>78</v>
      </c>
      <c r="BK121" s="213">
        <f>ROUND(I121*H121,2)</f>
        <v>0</v>
      </c>
      <c r="BL121" s="16" t="s">
        <v>136</v>
      </c>
      <c r="BM121" s="212" t="s">
        <v>253</v>
      </c>
    </row>
    <row r="122" s="12" customFormat="1" ht="22.8" customHeight="1">
      <c r="A122" s="12"/>
      <c r="B122" s="187"/>
      <c r="C122" s="188"/>
      <c r="D122" s="189" t="s">
        <v>69</v>
      </c>
      <c r="E122" s="224" t="s">
        <v>254</v>
      </c>
      <c r="F122" s="224" t="s">
        <v>255</v>
      </c>
      <c r="G122" s="188"/>
      <c r="H122" s="188"/>
      <c r="I122" s="191"/>
      <c r="J122" s="225">
        <f>BK122</f>
        <v>0</v>
      </c>
      <c r="K122" s="188"/>
      <c r="L122" s="193"/>
      <c r="M122" s="194"/>
      <c r="N122" s="195"/>
      <c r="O122" s="195"/>
      <c r="P122" s="196">
        <f>SUM(P123:P126)</f>
        <v>0</v>
      </c>
      <c r="Q122" s="195"/>
      <c r="R122" s="196">
        <f>SUM(R123:R126)</f>
        <v>3.5840000000000001</v>
      </c>
      <c r="S122" s="195"/>
      <c r="T122" s="197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8" t="s">
        <v>78</v>
      </c>
      <c r="AT122" s="199" t="s">
        <v>69</v>
      </c>
      <c r="AU122" s="199" t="s">
        <v>78</v>
      </c>
      <c r="AY122" s="198" t="s">
        <v>130</v>
      </c>
      <c r="BK122" s="200">
        <f>SUM(BK123:BK126)</f>
        <v>0</v>
      </c>
    </row>
    <row r="123" s="2" customFormat="1" ht="16.5" customHeight="1">
      <c r="A123" s="37"/>
      <c r="B123" s="38"/>
      <c r="C123" s="201" t="s">
        <v>256</v>
      </c>
      <c r="D123" s="201" t="s">
        <v>132</v>
      </c>
      <c r="E123" s="202" t="s">
        <v>257</v>
      </c>
      <c r="F123" s="203" t="s">
        <v>258</v>
      </c>
      <c r="G123" s="204" t="s">
        <v>135</v>
      </c>
      <c r="H123" s="205">
        <v>29</v>
      </c>
      <c r="I123" s="206"/>
      <c r="J123" s="207">
        <f>ROUND(I123*H123,2)</f>
        <v>0</v>
      </c>
      <c r="K123" s="203" t="s">
        <v>259</v>
      </c>
      <c r="L123" s="43"/>
      <c r="M123" s="208" t="s">
        <v>19</v>
      </c>
      <c r="N123" s="209" t="s">
        <v>41</v>
      </c>
      <c r="O123" s="83"/>
      <c r="P123" s="210">
        <f>O123*H123</f>
        <v>0</v>
      </c>
      <c r="Q123" s="210">
        <v>0.056000000000000001</v>
      </c>
      <c r="R123" s="210">
        <f>Q123*H123</f>
        <v>1.6240000000000001</v>
      </c>
      <c r="S123" s="210">
        <v>0</v>
      </c>
      <c r="T123" s="21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2" t="s">
        <v>136</v>
      </c>
      <c r="AT123" s="212" t="s">
        <v>132</v>
      </c>
      <c r="AU123" s="212" t="s">
        <v>80</v>
      </c>
      <c r="AY123" s="16" t="s">
        <v>130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6" t="s">
        <v>78</v>
      </c>
      <c r="BK123" s="213">
        <f>ROUND(I123*H123,2)</f>
        <v>0</v>
      </c>
      <c r="BL123" s="16" t="s">
        <v>136</v>
      </c>
      <c r="BM123" s="212" t="s">
        <v>260</v>
      </c>
    </row>
    <row r="124" s="2" customFormat="1">
      <c r="A124" s="37"/>
      <c r="B124" s="38"/>
      <c r="C124" s="39"/>
      <c r="D124" s="226" t="s">
        <v>261</v>
      </c>
      <c r="E124" s="39"/>
      <c r="F124" s="227" t="s">
        <v>262</v>
      </c>
      <c r="G124" s="39"/>
      <c r="H124" s="39"/>
      <c r="I124" s="228"/>
      <c r="J124" s="39"/>
      <c r="K124" s="39"/>
      <c r="L124" s="43"/>
      <c r="M124" s="229"/>
      <c r="N124" s="23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261</v>
      </c>
      <c r="AU124" s="16" t="s">
        <v>80</v>
      </c>
    </row>
    <row r="125" s="2" customFormat="1" ht="16.5" customHeight="1">
      <c r="A125" s="37"/>
      <c r="B125" s="38"/>
      <c r="C125" s="201" t="s">
        <v>136</v>
      </c>
      <c r="D125" s="201" t="s">
        <v>132</v>
      </c>
      <c r="E125" s="202" t="s">
        <v>263</v>
      </c>
      <c r="F125" s="203" t="s">
        <v>264</v>
      </c>
      <c r="G125" s="204" t="s">
        <v>135</v>
      </c>
      <c r="H125" s="205">
        <v>35</v>
      </c>
      <c r="I125" s="206"/>
      <c r="J125" s="207">
        <f>ROUND(I125*H125,2)</f>
        <v>0</v>
      </c>
      <c r="K125" s="203" t="s">
        <v>259</v>
      </c>
      <c r="L125" s="43"/>
      <c r="M125" s="208" t="s">
        <v>19</v>
      </c>
      <c r="N125" s="209" t="s">
        <v>41</v>
      </c>
      <c r="O125" s="83"/>
      <c r="P125" s="210">
        <f>O125*H125</f>
        <v>0</v>
      </c>
      <c r="Q125" s="210">
        <v>0.056000000000000001</v>
      </c>
      <c r="R125" s="210">
        <f>Q125*H125</f>
        <v>1.96</v>
      </c>
      <c r="S125" s="210">
        <v>0</v>
      </c>
      <c r="T125" s="21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2" t="s">
        <v>136</v>
      </c>
      <c r="AT125" s="212" t="s">
        <v>132</v>
      </c>
      <c r="AU125" s="212" t="s">
        <v>80</v>
      </c>
      <c r="AY125" s="16" t="s">
        <v>130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6" t="s">
        <v>78</v>
      </c>
      <c r="BK125" s="213">
        <f>ROUND(I125*H125,2)</f>
        <v>0</v>
      </c>
      <c r="BL125" s="16" t="s">
        <v>136</v>
      </c>
      <c r="BM125" s="212" t="s">
        <v>265</v>
      </c>
    </row>
    <row r="126" s="2" customFormat="1">
      <c r="A126" s="37"/>
      <c r="B126" s="38"/>
      <c r="C126" s="39"/>
      <c r="D126" s="226" t="s">
        <v>261</v>
      </c>
      <c r="E126" s="39"/>
      <c r="F126" s="227" t="s">
        <v>266</v>
      </c>
      <c r="G126" s="39"/>
      <c r="H126" s="39"/>
      <c r="I126" s="228"/>
      <c r="J126" s="39"/>
      <c r="K126" s="39"/>
      <c r="L126" s="43"/>
      <c r="M126" s="229"/>
      <c r="N126" s="23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261</v>
      </c>
      <c r="AU126" s="16" t="s">
        <v>80</v>
      </c>
    </row>
    <row r="127" s="12" customFormat="1" ht="22.8" customHeight="1">
      <c r="A127" s="12"/>
      <c r="B127" s="187"/>
      <c r="C127" s="188"/>
      <c r="D127" s="189" t="s">
        <v>69</v>
      </c>
      <c r="E127" s="224" t="s">
        <v>267</v>
      </c>
      <c r="F127" s="224" t="s">
        <v>268</v>
      </c>
      <c r="G127" s="188"/>
      <c r="H127" s="188"/>
      <c r="I127" s="191"/>
      <c r="J127" s="225">
        <f>BK127</f>
        <v>0</v>
      </c>
      <c r="K127" s="188"/>
      <c r="L127" s="193"/>
      <c r="M127" s="194"/>
      <c r="N127" s="195"/>
      <c r="O127" s="195"/>
      <c r="P127" s="196">
        <f>SUM(P128:P137)</f>
        <v>0</v>
      </c>
      <c r="Q127" s="195"/>
      <c r="R127" s="196">
        <f>SUM(R128:R137)</f>
        <v>0.0046591999999999996</v>
      </c>
      <c r="S127" s="195"/>
      <c r="T127" s="197">
        <f>SUM(T128:T137)</f>
        <v>2.0680000000000005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78</v>
      </c>
      <c r="AT127" s="199" t="s">
        <v>69</v>
      </c>
      <c r="AU127" s="199" t="s">
        <v>78</v>
      </c>
      <c r="AY127" s="198" t="s">
        <v>130</v>
      </c>
      <c r="BK127" s="200">
        <f>SUM(BK128:BK137)</f>
        <v>0</v>
      </c>
    </row>
    <row r="128" s="2" customFormat="1" ht="16.5" customHeight="1">
      <c r="A128" s="37"/>
      <c r="B128" s="38"/>
      <c r="C128" s="201" t="s">
        <v>269</v>
      </c>
      <c r="D128" s="201" t="s">
        <v>132</v>
      </c>
      <c r="E128" s="202" t="s">
        <v>270</v>
      </c>
      <c r="F128" s="203" t="s">
        <v>271</v>
      </c>
      <c r="G128" s="204" t="s">
        <v>235</v>
      </c>
      <c r="H128" s="205">
        <v>16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41</v>
      </c>
      <c r="O128" s="83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136</v>
      </c>
      <c r="AT128" s="212" t="s">
        <v>132</v>
      </c>
      <c r="AU128" s="212" t="s">
        <v>80</v>
      </c>
      <c r="AY128" s="16" t="s">
        <v>130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78</v>
      </c>
      <c r="BK128" s="213">
        <f>ROUND(I128*H128,2)</f>
        <v>0</v>
      </c>
      <c r="BL128" s="16" t="s">
        <v>136</v>
      </c>
      <c r="BM128" s="212" t="s">
        <v>272</v>
      </c>
    </row>
    <row r="129" s="2" customFormat="1" ht="24.15" customHeight="1">
      <c r="A129" s="37"/>
      <c r="B129" s="38"/>
      <c r="C129" s="201" t="s">
        <v>273</v>
      </c>
      <c r="D129" s="201" t="s">
        <v>132</v>
      </c>
      <c r="E129" s="202" t="s">
        <v>274</v>
      </c>
      <c r="F129" s="203" t="s">
        <v>275</v>
      </c>
      <c r="G129" s="204" t="s">
        <v>276</v>
      </c>
      <c r="H129" s="205">
        <v>28</v>
      </c>
      <c r="I129" s="206"/>
      <c r="J129" s="207">
        <f>ROUND(I129*H129,2)</f>
        <v>0</v>
      </c>
      <c r="K129" s="203" t="s">
        <v>19</v>
      </c>
      <c r="L129" s="43"/>
      <c r="M129" s="208" t="s">
        <v>19</v>
      </c>
      <c r="N129" s="209" t="s">
        <v>41</v>
      </c>
      <c r="O129" s="83"/>
      <c r="P129" s="210">
        <f>O129*H129</f>
        <v>0</v>
      </c>
      <c r="Q129" s="210">
        <v>0</v>
      </c>
      <c r="R129" s="210">
        <f>Q129*H129</f>
        <v>0</v>
      </c>
      <c r="S129" s="210">
        <v>0.017000000000000001</v>
      </c>
      <c r="T129" s="211">
        <f>S129*H129</f>
        <v>0.47600000000000003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2" t="s">
        <v>136</v>
      </c>
      <c r="AT129" s="212" t="s">
        <v>132</v>
      </c>
      <c r="AU129" s="212" t="s">
        <v>80</v>
      </c>
      <c r="AY129" s="16" t="s">
        <v>130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6" t="s">
        <v>78</v>
      </c>
      <c r="BK129" s="213">
        <f>ROUND(I129*H129,2)</f>
        <v>0</v>
      </c>
      <c r="BL129" s="16" t="s">
        <v>136</v>
      </c>
      <c r="BM129" s="212" t="s">
        <v>277</v>
      </c>
    </row>
    <row r="130" s="2" customFormat="1" ht="24.15" customHeight="1">
      <c r="A130" s="37"/>
      <c r="B130" s="38"/>
      <c r="C130" s="201" t="s">
        <v>278</v>
      </c>
      <c r="D130" s="201" t="s">
        <v>132</v>
      </c>
      <c r="E130" s="202" t="s">
        <v>279</v>
      </c>
      <c r="F130" s="203" t="s">
        <v>280</v>
      </c>
      <c r="G130" s="204" t="s">
        <v>276</v>
      </c>
      <c r="H130" s="205">
        <v>4</v>
      </c>
      <c r="I130" s="206"/>
      <c r="J130" s="207">
        <f>ROUND(I130*H130,2)</f>
        <v>0</v>
      </c>
      <c r="K130" s="203" t="s">
        <v>259</v>
      </c>
      <c r="L130" s="43"/>
      <c r="M130" s="208" t="s">
        <v>19</v>
      </c>
      <c r="N130" s="209" t="s">
        <v>41</v>
      </c>
      <c r="O130" s="83"/>
      <c r="P130" s="210">
        <f>O130*H130</f>
        <v>0</v>
      </c>
      <c r="Q130" s="210">
        <v>0</v>
      </c>
      <c r="R130" s="210">
        <f>Q130*H130</f>
        <v>0</v>
      </c>
      <c r="S130" s="210">
        <v>0.089999999999999997</v>
      </c>
      <c r="T130" s="211">
        <f>S130*H130</f>
        <v>0.35999999999999999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136</v>
      </c>
      <c r="AT130" s="212" t="s">
        <v>132</v>
      </c>
      <c r="AU130" s="212" t="s">
        <v>80</v>
      </c>
      <c r="AY130" s="16" t="s">
        <v>130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78</v>
      </c>
      <c r="BK130" s="213">
        <f>ROUND(I130*H130,2)</f>
        <v>0</v>
      </c>
      <c r="BL130" s="16" t="s">
        <v>136</v>
      </c>
      <c r="BM130" s="212" t="s">
        <v>281</v>
      </c>
    </row>
    <row r="131" s="2" customFormat="1">
      <c r="A131" s="37"/>
      <c r="B131" s="38"/>
      <c r="C131" s="39"/>
      <c r="D131" s="226" t="s">
        <v>261</v>
      </c>
      <c r="E131" s="39"/>
      <c r="F131" s="227" t="s">
        <v>282</v>
      </c>
      <c r="G131" s="39"/>
      <c r="H131" s="39"/>
      <c r="I131" s="228"/>
      <c r="J131" s="39"/>
      <c r="K131" s="39"/>
      <c r="L131" s="43"/>
      <c r="M131" s="229"/>
      <c r="N131" s="23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261</v>
      </c>
      <c r="AU131" s="16" t="s">
        <v>80</v>
      </c>
    </row>
    <row r="132" s="2" customFormat="1" ht="21.75" customHeight="1">
      <c r="A132" s="37"/>
      <c r="B132" s="38"/>
      <c r="C132" s="201" t="s">
        <v>142</v>
      </c>
      <c r="D132" s="201" t="s">
        <v>132</v>
      </c>
      <c r="E132" s="202" t="s">
        <v>283</v>
      </c>
      <c r="F132" s="203" t="s">
        <v>284</v>
      </c>
      <c r="G132" s="204" t="s">
        <v>276</v>
      </c>
      <c r="H132" s="205">
        <v>127</v>
      </c>
      <c r="I132" s="206"/>
      <c r="J132" s="207">
        <f>ROUND(I132*H132,2)</f>
        <v>0</v>
      </c>
      <c r="K132" s="203" t="s">
        <v>259</v>
      </c>
      <c r="L132" s="43"/>
      <c r="M132" s="208" t="s">
        <v>19</v>
      </c>
      <c r="N132" s="209" t="s">
        <v>41</v>
      </c>
      <c r="O132" s="83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136</v>
      </c>
      <c r="AT132" s="212" t="s">
        <v>132</v>
      </c>
      <c r="AU132" s="212" t="s">
        <v>80</v>
      </c>
      <c r="AY132" s="16" t="s">
        <v>130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78</v>
      </c>
      <c r="BK132" s="213">
        <f>ROUND(I132*H132,2)</f>
        <v>0</v>
      </c>
      <c r="BL132" s="16" t="s">
        <v>136</v>
      </c>
      <c r="BM132" s="212" t="s">
        <v>285</v>
      </c>
    </row>
    <row r="133" s="2" customFormat="1">
      <c r="A133" s="37"/>
      <c r="B133" s="38"/>
      <c r="C133" s="39"/>
      <c r="D133" s="226" t="s">
        <v>261</v>
      </c>
      <c r="E133" s="39"/>
      <c r="F133" s="227" t="s">
        <v>286</v>
      </c>
      <c r="G133" s="39"/>
      <c r="H133" s="39"/>
      <c r="I133" s="228"/>
      <c r="J133" s="39"/>
      <c r="K133" s="39"/>
      <c r="L133" s="43"/>
      <c r="M133" s="229"/>
      <c r="N133" s="23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261</v>
      </c>
      <c r="AU133" s="16" t="s">
        <v>80</v>
      </c>
    </row>
    <row r="134" s="2" customFormat="1" ht="16.5" customHeight="1">
      <c r="A134" s="37"/>
      <c r="B134" s="38"/>
      <c r="C134" s="201" t="s">
        <v>267</v>
      </c>
      <c r="D134" s="201" t="s">
        <v>132</v>
      </c>
      <c r="E134" s="202" t="s">
        <v>287</v>
      </c>
      <c r="F134" s="203" t="s">
        <v>288</v>
      </c>
      <c r="G134" s="204" t="s">
        <v>151</v>
      </c>
      <c r="H134" s="205">
        <v>98</v>
      </c>
      <c r="I134" s="206"/>
      <c r="J134" s="207">
        <f>ROUND(I134*H134,2)</f>
        <v>0</v>
      </c>
      <c r="K134" s="203" t="s">
        <v>259</v>
      </c>
      <c r="L134" s="43"/>
      <c r="M134" s="208" t="s">
        <v>19</v>
      </c>
      <c r="N134" s="209" t="s">
        <v>41</v>
      </c>
      <c r="O134" s="83"/>
      <c r="P134" s="210">
        <f>O134*H134</f>
        <v>0</v>
      </c>
      <c r="Q134" s="210">
        <v>0</v>
      </c>
      <c r="R134" s="210">
        <f>Q134*H134</f>
        <v>0</v>
      </c>
      <c r="S134" s="210">
        <v>0.0070000000000000001</v>
      </c>
      <c r="T134" s="211">
        <f>S134*H134</f>
        <v>0.68600000000000005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136</v>
      </c>
      <c r="AT134" s="212" t="s">
        <v>132</v>
      </c>
      <c r="AU134" s="212" t="s">
        <v>80</v>
      </c>
      <c r="AY134" s="16" t="s">
        <v>130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78</v>
      </c>
      <c r="BK134" s="213">
        <f>ROUND(I134*H134,2)</f>
        <v>0</v>
      </c>
      <c r="BL134" s="16" t="s">
        <v>136</v>
      </c>
      <c r="BM134" s="212" t="s">
        <v>289</v>
      </c>
    </row>
    <row r="135" s="2" customFormat="1">
      <c r="A135" s="37"/>
      <c r="B135" s="38"/>
      <c r="C135" s="39"/>
      <c r="D135" s="226" t="s">
        <v>261</v>
      </c>
      <c r="E135" s="39"/>
      <c r="F135" s="227" t="s">
        <v>290</v>
      </c>
      <c r="G135" s="39"/>
      <c r="H135" s="39"/>
      <c r="I135" s="228"/>
      <c r="J135" s="39"/>
      <c r="K135" s="39"/>
      <c r="L135" s="43"/>
      <c r="M135" s="229"/>
      <c r="N135" s="23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261</v>
      </c>
      <c r="AU135" s="16" t="s">
        <v>80</v>
      </c>
    </row>
    <row r="136" s="2" customFormat="1" ht="16.5" customHeight="1">
      <c r="A136" s="37"/>
      <c r="B136" s="38"/>
      <c r="C136" s="201" t="s">
        <v>291</v>
      </c>
      <c r="D136" s="201" t="s">
        <v>132</v>
      </c>
      <c r="E136" s="202" t="s">
        <v>292</v>
      </c>
      <c r="F136" s="203" t="s">
        <v>293</v>
      </c>
      <c r="G136" s="204" t="s">
        <v>151</v>
      </c>
      <c r="H136" s="205">
        <v>182</v>
      </c>
      <c r="I136" s="206"/>
      <c r="J136" s="207">
        <f>ROUND(I136*H136,2)</f>
        <v>0</v>
      </c>
      <c r="K136" s="203" t="s">
        <v>259</v>
      </c>
      <c r="L136" s="43"/>
      <c r="M136" s="208" t="s">
        <v>19</v>
      </c>
      <c r="N136" s="209" t="s">
        <v>41</v>
      </c>
      <c r="O136" s="83"/>
      <c r="P136" s="210">
        <f>O136*H136</f>
        <v>0</v>
      </c>
      <c r="Q136" s="210">
        <v>2.5599999999999999E-05</v>
      </c>
      <c r="R136" s="210">
        <f>Q136*H136</f>
        <v>0.0046591999999999996</v>
      </c>
      <c r="S136" s="210">
        <v>0.0030000000000000001</v>
      </c>
      <c r="T136" s="211">
        <f>S136*H136</f>
        <v>0.54600000000000004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136</v>
      </c>
      <c r="AT136" s="212" t="s">
        <v>132</v>
      </c>
      <c r="AU136" s="212" t="s">
        <v>80</v>
      </c>
      <c r="AY136" s="16" t="s">
        <v>130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78</v>
      </c>
      <c r="BK136" s="213">
        <f>ROUND(I136*H136,2)</f>
        <v>0</v>
      </c>
      <c r="BL136" s="16" t="s">
        <v>136</v>
      </c>
      <c r="BM136" s="212" t="s">
        <v>294</v>
      </c>
    </row>
    <row r="137" s="2" customFormat="1">
      <c r="A137" s="37"/>
      <c r="B137" s="38"/>
      <c r="C137" s="39"/>
      <c r="D137" s="226" t="s">
        <v>261</v>
      </c>
      <c r="E137" s="39"/>
      <c r="F137" s="227" t="s">
        <v>295</v>
      </c>
      <c r="G137" s="39"/>
      <c r="H137" s="39"/>
      <c r="I137" s="228"/>
      <c r="J137" s="39"/>
      <c r="K137" s="39"/>
      <c r="L137" s="43"/>
      <c r="M137" s="229"/>
      <c r="N137" s="23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261</v>
      </c>
      <c r="AU137" s="16" t="s">
        <v>80</v>
      </c>
    </row>
    <row r="138" s="12" customFormat="1" ht="25.92" customHeight="1">
      <c r="A138" s="12"/>
      <c r="B138" s="187"/>
      <c r="C138" s="188"/>
      <c r="D138" s="189" t="s">
        <v>69</v>
      </c>
      <c r="E138" s="190" t="s">
        <v>296</v>
      </c>
      <c r="F138" s="190" t="s">
        <v>297</v>
      </c>
      <c r="G138" s="188"/>
      <c r="H138" s="188"/>
      <c r="I138" s="191"/>
      <c r="J138" s="192">
        <f>BK138</f>
        <v>0</v>
      </c>
      <c r="K138" s="188"/>
      <c r="L138" s="193"/>
      <c r="M138" s="194"/>
      <c r="N138" s="195"/>
      <c r="O138" s="195"/>
      <c r="P138" s="196">
        <f>P139+SUM(P140:P145)</f>
        <v>0</v>
      </c>
      <c r="Q138" s="195"/>
      <c r="R138" s="196">
        <f>R139+SUM(R140:R145)</f>
        <v>1.8894699999999998</v>
      </c>
      <c r="S138" s="195"/>
      <c r="T138" s="197">
        <f>T139+SUM(T140:T145)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8" t="s">
        <v>80</v>
      </c>
      <c r="AT138" s="199" t="s">
        <v>69</v>
      </c>
      <c r="AU138" s="199" t="s">
        <v>70</v>
      </c>
      <c r="AY138" s="198" t="s">
        <v>130</v>
      </c>
      <c r="BK138" s="200">
        <f>BK139+SUM(BK140:BK145)</f>
        <v>0</v>
      </c>
    </row>
    <row r="139" s="2" customFormat="1" ht="21.75" customHeight="1">
      <c r="A139" s="37"/>
      <c r="B139" s="38"/>
      <c r="C139" s="201" t="s">
        <v>298</v>
      </c>
      <c r="D139" s="201" t="s">
        <v>132</v>
      </c>
      <c r="E139" s="202" t="s">
        <v>299</v>
      </c>
      <c r="F139" s="203" t="s">
        <v>300</v>
      </c>
      <c r="G139" s="204" t="s">
        <v>276</v>
      </c>
      <c r="H139" s="205">
        <v>1</v>
      </c>
      <c r="I139" s="206"/>
      <c r="J139" s="207">
        <f>ROUND(I139*H139,2)</f>
        <v>0</v>
      </c>
      <c r="K139" s="203" t="s">
        <v>301</v>
      </c>
      <c r="L139" s="43"/>
      <c r="M139" s="208" t="s">
        <v>19</v>
      </c>
      <c r="N139" s="209" t="s">
        <v>41</v>
      </c>
      <c r="O139" s="83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2" t="s">
        <v>184</v>
      </c>
      <c r="AT139" s="212" t="s">
        <v>132</v>
      </c>
      <c r="AU139" s="212" t="s">
        <v>78</v>
      </c>
      <c r="AY139" s="16" t="s">
        <v>130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6" t="s">
        <v>78</v>
      </c>
      <c r="BK139" s="213">
        <f>ROUND(I139*H139,2)</f>
        <v>0</v>
      </c>
      <c r="BL139" s="16" t="s">
        <v>184</v>
      </c>
      <c r="BM139" s="212" t="s">
        <v>302</v>
      </c>
    </row>
    <row r="140" s="2" customFormat="1">
      <c r="A140" s="37"/>
      <c r="B140" s="38"/>
      <c r="C140" s="39"/>
      <c r="D140" s="226" t="s">
        <v>261</v>
      </c>
      <c r="E140" s="39"/>
      <c r="F140" s="227" t="s">
        <v>303</v>
      </c>
      <c r="G140" s="39"/>
      <c r="H140" s="39"/>
      <c r="I140" s="228"/>
      <c r="J140" s="39"/>
      <c r="K140" s="39"/>
      <c r="L140" s="43"/>
      <c r="M140" s="229"/>
      <c r="N140" s="23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261</v>
      </c>
      <c r="AU140" s="16" t="s">
        <v>78</v>
      </c>
    </row>
    <row r="141" s="2" customFormat="1" ht="16.5" customHeight="1">
      <c r="A141" s="37"/>
      <c r="B141" s="38"/>
      <c r="C141" s="214" t="s">
        <v>304</v>
      </c>
      <c r="D141" s="214" t="s">
        <v>139</v>
      </c>
      <c r="E141" s="215" t="s">
        <v>305</v>
      </c>
      <c r="F141" s="216" t="s">
        <v>306</v>
      </c>
      <c r="G141" s="217" t="s">
        <v>276</v>
      </c>
      <c r="H141" s="218">
        <v>1</v>
      </c>
      <c r="I141" s="219"/>
      <c r="J141" s="220">
        <f>ROUND(I141*H141,2)</f>
        <v>0</v>
      </c>
      <c r="K141" s="216" t="s">
        <v>19</v>
      </c>
      <c r="L141" s="221"/>
      <c r="M141" s="222" t="s">
        <v>19</v>
      </c>
      <c r="N141" s="223" t="s">
        <v>41</v>
      </c>
      <c r="O141" s="83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2" t="s">
        <v>307</v>
      </c>
      <c r="AT141" s="212" t="s">
        <v>139</v>
      </c>
      <c r="AU141" s="212" t="s">
        <v>78</v>
      </c>
      <c r="AY141" s="16" t="s">
        <v>130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6" t="s">
        <v>78</v>
      </c>
      <c r="BK141" s="213">
        <f>ROUND(I141*H141,2)</f>
        <v>0</v>
      </c>
      <c r="BL141" s="16" t="s">
        <v>184</v>
      </c>
      <c r="BM141" s="212" t="s">
        <v>308</v>
      </c>
    </row>
    <row r="142" s="2" customFormat="1" ht="16.5" customHeight="1">
      <c r="A142" s="37"/>
      <c r="B142" s="38"/>
      <c r="C142" s="201" t="s">
        <v>309</v>
      </c>
      <c r="D142" s="201" t="s">
        <v>132</v>
      </c>
      <c r="E142" s="202" t="s">
        <v>310</v>
      </c>
      <c r="F142" s="203" t="s">
        <v>311</v>
      </c>
      <c r="G142" s="204" t="s">
        <v>276</v>
      </c>
      <c r="H142" s="205">
        <v>1</v>
      </c>
      <c r="I142" s="206"/>
      <c r="J142" s="207">
        <f>ROUND(I142*H142,2)</f>
        <v>0</v>
      </c>
      <c r="K142" s="203" t="s">
        <v>312</v>
      </c>
      <c r="L142" s="43"/>
      <c r="M142" s="208" t="s">
        <v>19</v>
      </c>
      <c r="N142" s="209" t="s">
        <v>41</v>
      </c>
      <c r="O142" s="83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2" t="s">
        <v>184</v>
      </c>
      <c r="AT142" s="212" t="s">
        <v>132</v>
      </c>
      <c r="AU142" s="212" t="s">
        <v>78</v>
      </c>
      <c r="AY142" s="16" t="s">
        <v>130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6" t="s">
        <v>78</v>
      </c>
      <c r="BK142" s="213">
        <f>ROUND(I142*H142,2)</f>
        <v>0</v>
      </c>
      <c r="BL142" s="16" t="s">
        <v>184</v>
      </c>
      <c r="BM142" s="212" t="s">
        <v>313</v>
      </c>
    </row>
    <row r="143" s="2" customFormat="1">
      <c r="A143" s="37"/>
      <c r="B143" s="38"/>
      <c r="C143" s="39"/>
      <c r="D143" s="226" t="s">
        <v>261</v>
      </c>
      <c r="E143" s="39"/>
      <c r="F143" s="227" t="s">
        <v>314</v>
      </c>
      <c r="G143" s="39"/>
      <c r="H143" s="39"/>
      <c r="I143" s="228"/>
      <c r="J143" s="39"/>
      <c r="K143" s="39"/>
      <c r="L143" s="43"/>
      <c r="M143" s="229"/>
      <c r="N143" s="23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261</v>
      </c>
      <c r="AU143" s="16" t="s">
        <v>78</v>
      </c>
    </row>
    <row r="144" s="2" customFormat="1" ht="16.5" customHeight="1">
      <c r="A144" s="37"/>
      <c r="B144" s="38"/>
      <c r="C144" s="214" t="s">
        <v>315</v>
      </c>
      <c r="D144" s="214" t="s">
        <v>139</v>
      </c>
      <c r="E144" s="215" t="s">
        <v>316</v>
      </c>
      <c r="F144" s="216" t="s">
        <v>317</v>
      </c>
      <c r="G144" s="217" t="s">
        <v>276</v>
      </c>
      <c r="H144" s="218">
        <v>1</v>
      </c>
      <c r="I144" s="219"/>
      <c r="J144" s="220">
        <f>ROUND(I144*H144,2)</f>
        <v>0</v>
      </c>
      <c r="K144" s="216" t="s">
        <v>19</v>
      </c>
      <c r="L144" s="221"/>
      <c r="M144" s="222" t="s">
        <v>19</v>
      </c>
      <c r="N144" s="223" t="s">
        <v>41</v>
      </c>
      <c r="O144" s="83"/>
      <c r="P144" s="210">
        <f>O144*H144</f>
        <v>0</v>
      </c>
      <c r="Q144" s="210">
        <v>0.00036000000000000002</v>
      </c>
      <c r="R144" s="210">
        <f>Q144*H144</f>
        <v>0.00036000000000000002</v>
      </c>
      <c r="S144" s="210">
        <v>0</v>
      </c>
      <c r="T144" s="21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2" t="s">
        <v>307</v>
      </c>
      <c r="AT144" s="212" t="s">
        <v>139</v>
      </c>
      <c r="AU144" s="212" t="s">
        <v>78</v>
      </c>
      <c r="AY144" s="16" t="s">
        <v>130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6" t="s">
        <v>78</v>
      </c>
      <c r="BK144" s="213">
        <f>ROUND(I144*H144,2)</f>
        <v>0</v>
      </c>
      <c r="BL144" s="16" t="s">
        <v>184</v>
      </c>
      <c r="BM144" s="212" t="s">
        <v>318</v>
      </c>
    </row>
    <row r="145" s="12" customFormat="1" ht="22.8" customHeight="1">
      <c r="A145" s="12"/>
      <c r="B145" s="187"/>
      <c r="C145" s="188"/>
      <c r="D145" s="189" t="s">
        <v>69</v>
      </c>
      <c r="E145" s="224" t="s">
        <v>319</v>
      </c>
      <c r="F145" s="224" t="s">
        <v>320</v>
      </c>
      <c r="G145" s="188"/>
      <c r="H145" s="188"/>
      <c r="I145" s="191"/>
      <c r="J145" s="225">
        <f>BK145</f>
        <v>0</v>
      </c>
      <c r="K145" s="188"/>
      <c r="L145" s="193"/>
      <c r="M145" s="194"/>
      <c r="N145" s="195"/>
      <c r="O145" s="195"/>
      <c r="P145" s="196">
        <f>SUM(P146:P231)</f>
        <v>0</v>
      </c>
      <c r="Q145" s="195"/>
      <c r="R145" s="196">
        <f>SUM(R146:R231)</f>
        <v>1.8891099999999998</v>
      </c>
      <c r="S145" s="195"/>
      <c r="T145" s="197">
        <f>SUM(T146:T231)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8" t="s">
        <v>80</v>
      </c>
      <c r="AT145" s="199" t="s">
        <v>69</v>
      </c>
      <c r="AU145" s="199" t="s">
        <v>78</v>
      </c>
      <c r="AY145" s="198" t="s">
        <v>130</v>
      </c>
      <c r="BK145" s="200">
        <f>SUM(BK146:BK231)</f>
        <v>0</v>
      </c>
    </row>
    <row r="146" s="2" customFormat="1" ht="16.5" customHeight="1">
      <c r="A146" s="37"/>
      <c r="B146" s="38"/>
      <c r="C146" s="201" t="s">
        <v>321</v>
      </c>
      <c r="D146" s="201" t="s">
        <v>132</v>
      </c>
      <c r="E146" s="202" t="s">
        <v>322</v>
      </c>
      <c r="F146" s="203" t="s">
        <v>323</v>
      </c>
      <c r="G146" s="204" t="s">
        <v>151</v>
      </c>
      <c r="H146" s="205">
        <v>22</v>
      </c>
      <c r="I146" s="206"/>
      <c r="J146" s="207">
        <f>ROUND(I146*H146,2)</f>
        <v>0</v>
      </c>
      <c r="K146" s="203" t="s">
        <v>19</v>
      </c>
      <c r="L146" s="43"/>
      <c r="M146" s="208" t="s">
        <v>19</v>
      </c>
      <c r="N146" s="209" t="s">
        <v>41</v>
      </c>
      <c r="O146" s="83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2" t="s">
        <v>136</v>
      </c>
      <c r="AT146" s="212" t="s">
        <v>132</v>
      </c>
      <c r="AU146" s="212" t="s">
        <v>80</v>
      </c>
      <c r="AY146" s="16" t="s">
        <v>130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6" t="s">
        <v>78</v>
      </c>
      <c r="BK146" s="213">
        <f>ROUND(I146*H146,2)</f>
        <v>0</v>
      </c>
      <c r="BL146" s="16" t="s">
        <v>136</v>
      </c>
      <c r="BM146" s="212" t="s">
        <v>324</v>
      </c>
    </row>
    <row r="147" s="2" customFormat="1" ht="16.5" customHeight="1">
      <c r="A147" s="37"/>
      <c r="B147" s="38"/>
      <c r="C147" s="214" t="s">
        <v>8</v>
      </c>
      <c r="D147" s="214" t="s">
        <v>139</v>
      </c>
      <c r="E147" s="215" t="s">
        <v>325</v>
      </c>
      <c r="F147" s="216" t="s">
        <v>326</v>
      </c>
      <c r="G147" s="217" t="s">
        <v>151</v>
      </c>
      <c r="H147" s="218">
        <v>80</v>
      </c>
      <c r="I147" s="219"/>
      <c r="J147" s="220">
        <f>ROUND(I147*H147,2)</f>
        <v>0</v>
      </c>
      <c r="K147" s="216" t="s">
        <v>19</v>
      </c>
      <c r="L147" s="221"/>
      <c r="M147" s="222" t="s">
        <v>19</v>
      </c>
      <c r="N147" s="223" t="s">
        <v>41</v>
      </c>
      <c r="O147" s="83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2" t="s">
        <v>142</v>
      </c>
      <c r="AT147" s="212" t="s">
        <v>139</v>
      </c>
      <c r="AU147" s="212" t="s">
        <v>80</v>
      </c>
      <c r="AY147" s="16" t="s">
        <v>130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6" t="s">
        <v>78</v>
      </c>
      <c r="BK147" s="213">
        <f>ROUND(I147*H147,2)</f>
        <v>0</v>
      </c>
      <c r="BL147" s="16" t="s">
        <v>136</v>
      </c>
      <c r="BM147" s="212" t="s">
        <v>327</v>
      </c>
    </row>
    <row r="148" s="2" customFormat="1" ht="16.5" customHeight="1">
      <c r="A148" s="37"/>
      <c r="B148" s="38"/>
      <c r="C148" s="214" t="s">
        <v>328</v>
      </c>
      <c r="D148" s="214" t="s">
        <v>139</v>
      </c>
      <c r="E148" s="215" t="s">
        <v>329</v>
      </c>
      <c r="F148" s="216" t="s">
        <v>330</v>
      </c>
      <c r="G148" s="217" t="s">
        <v>151</v>
      </c>
      <c r="H148" s="218">
        <v>110</v>
      </c>
      <c r="I148" s="219"/>
      <c r="J148" s="220">
        <f>ROUND(I148*H148,2)</f>
        <v>0</v>
      </c>
      <c r="K148" s="216" t="s">
        <v>19</v>
      </c>
      <c r="L148" s="221"/>
      <c r="M148" s="222" t="s">
        <v>19</v>
      </c>
      <c r="N148" s="223" t="s">
        <v>41</v>
      </c>
      <c r="O148" s="83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2" t="s">
        <v>142</v>
      </c>
      <c r="AT148" s="212" t="s">
        <v>139</v>
      </c>
      <c r="AU148" s="212" t="s">
        <v>80</v>
      </c>
      <c r="AY148" s="16" t="s">
        <v>130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6" t="s">
        <v>78</v>
      </c>
      <c r="BK148" s="213">
        <f>ROUND(I148*H148,2)</f>
        <v>0</v>
      </c>
      <c r="BL148" s="16" t="s">
        <v>136</v>
      </c>
      <c r="BM148" s="212" t="s">
        <v>331</v>
      </c>
    </row>
    <row r="149" s="2" customFormat="1" ht="16.5" customHeight="1">
      <c r="A149" s="37"/>
      <c r="B149" s="38"/>
      <c r="C149" s="214" t="s">
        <v>332</v>
      </c>
      <c r="D149" s="214" t="s">
        <v>139</v>
      </c>
      <c r="E149" s="215" t="s">
        <v>333</v>
      </c>
      <c r="F149" s="216" t="s">
        <v>334</v>
      </c>
      <c r="G149" s="217" t="s">
        <v>151</v>
      </c>
      <c r="H149" s="218">
        <v>65</v>
      </c>
      <c r="I149" s="219"/>
      <c r="J149" s="220">
        <f>ROUND(I149*H149,2)</f>
        <v>0</v>
      </c>
      <c r="K149" s="216" t="s">
        <v>19</v>
      </c>
      <c r="L149" s="221"/>
      <c r="M149" s="222" t="s">
        <v>19</v>
      </c>
      <c r="N149" s="223" t="s">
        <v>41</v>
      </c>
      <c r="O149" s="83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2" t="s">
        <v>142</v>
      </c>
      <c r="AT149" s="212" t="s">
        <v>139</v>
      </c>
      <c r="AU149" s="212" t="s">
        <v>80</v>
      </c>
      <c r="AY149" s="16" t="s">
        <v>130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6" t="s">
        <v>78</v>
      </c>
      <c r="BK149" s="213">
        <f>ROUND(I149*H149,2)</f>
        <v>0</v>
      </c>
      <c r="BL149" s="16" t="s">
        <v>136</v>
      </c>
      <c r="BM149" s="212" t="s">
        <v>335</v>
      </c>
    </row>
    <row r="150" s="2" customFormat="1" ht="16.5" customHeight="1">
      <c r="A150" s="37"/>
      <c r="B150" s="38"/>
      <c r="C150" s="214" t="s">
        <v>336</v>
      </c>
      <c r="D150" s="214" t="s">
        <v>139</v>
      </c>
      <c r="E150" s="215" t="s">
        <v>337</v>
      </c>
      <c r="F150" s="216" t="s">
        <v>338</v>
      </c>
      <c r="G150" s="217" t="s">
        <v>151</v>
      </c>
      <c r="H150" s="218">
        <v>65</v>
      </c>
      <c r="I150" s="219"/>
      <c r="J150" s="220">
        <f>ROUND(I150*H150,2)</f>
        <v>0</v>
      </c>
      <c r="K150" s="216" t="s">
        <v>19</v>
      </c>
      <c r="L150" s="221"/>
      <c r="M150" s="222" t="s">
        <v>19</v>
      </c>
      <c r="N150" s="223" t="s">
        <v>41</v>
      </c>
      <c r="O150" s="83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2" t="s">
        <v>142</v>
      </c>
      <c r="AT150" s="212" t="s">
        <v>139</v>
      </c>
      <c r="AU150" s="212" t="s">
        <v>80</v>
      </c>
      <c r="AY150" s="16" t="s">
        <v>130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6" t="s">
        <v>78</v>
      </c>
      <c r="BK150" s="213">
        <f>ROUND(I150*H150,2)</f>
        <v>0</v>
      </c>
      <c r="BL150" s="16" t="s">
        <v>136</v>
      </c>
      <c r="BM150" s="212" t="s">
        <v>339</v>
      </c>
    </row>
    <row r="151" s="2" customFormat="1" ht="24.15" customHeight="1">
      <c r="A151" s="37"/>
      <c r="B151" s="38"/>
      <c r="C151" s="214" t="s">
        <v>184</v>
      </c>
      <c r="D151" s="214" t="s">
        <v>139</v>
      </c>
      <c r="E151" s="215" t="s">
        <v>340</v>
      </c>
      <c r="F151" s="216" t="s">
        <v>341</v>
      </c>
      <c r="G151" s="217" t="s">
        <v>276</v>
      </c>
      <c r="H151" s="218">
        <v>1</v>
      </c>
      <c r="I151" s="219"/>
      <c r="J151" s="220">
        <f>ROUND(I151*H151,2)</f>
        <v>0</v>
      </c>
      <c r="K151" s="216" t="s">
        <v>19</v>
      </c>
      <c r="L151" s="221"/>
      <c r="M151" s="222" t="s">
        <v>19</v>
      </c>
      <c r="N151" s="223" t="s">
        <v>41</v>
      </c>
      <c r="O151" s="83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2" t="s">
        <v>142</v>
      </c>
      <c r="AT151" s="212" t="s">
        <v>139</v>
      </c>
      <c r="AU151" s="212" t="s">
        <v>80</v>
      </c>
      <c r="AY151" s="16" t="s">
        <v>130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6" t="s">
        <v>78</v>
      </c>
      <c r="BK151" s="213">
        <f>ROUND(I151*H151,2)</f>
        <v>0</v>
      </c>
      <c r="BL151" s="16" t="s">
        <v>136</v>
      </c>
      <c r="BM151" s="212" t="s">
        <v>342</v>
      </c>
    </row>
    <row r="152" s="2" customFormat="1" ht="24.15" customHeight="1">
      <c r="A152" s="37"/>
      <c r="B152" s="38"/>
      <c r="C152" s="201" t="s">
        <v>343</v>
      </c>
      <c r="D152" s="201" t="s">
        <v>132</v>
      </c>
      <c r="E152" s="202" t="s">
        <v>344</v>
      </c>
      <c r="F152" s="203" t="s">
        <v>345</v>
      </c>
      <c r="G152" s="204" t="s">
        <v>151</v>
      </c>
      <c r="H152" s="205">
        <v>36</v>
      </c>
      <c r="I152" s="206"/>
      <c r="J152" s="207">
        <f>ROUND(I152*H152,2)</f>
        <v>0</v>
      </c>
      <c r="K152" s="203" t="s">
        <v>259</v>
      </c>
      <c r="L152" s="43"/>
      <c r="M152" s="208" t="s">
        <v>19</v>
      </c>
      <c r="N152" s="209" t="s">
        <v>41</v>
      </c>
      <c r="O152" s="83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2" t="s">
        <v>346</v>
      </c>
      <c r="AT152" s="212" t="s">
        <v>132</v>
      </c>
      <c r="AU152" s="212" t="s">
        <v>80</v>
      </c>
      <c r="AY152" s="16" t="s">
        <v>130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6" t="s">
        <v>78</v>
      </c>
      <c r="BK152" s="213">
        <f>ROUND(I152*H152,2)</f>
        <v>0</v>
      </c>
      <c r="BL152" s="16" t="s">
        <v>346</v>
      </c>
      <c r="BM152" s="212" t="s">
        <v>347</v>
      </c>
    </row>
    <row r="153" s="2" customFormat="1">
      <c r="A153" s="37"/>
      <c r="B153" s="38"/>
      <c r="C153" s="39"/>
      <c r="D153" s="226" t="s">
        <v>261</v>
      </c>
      <c r="E153" s="39"/>
      <c r="F153" s="227" t="s">
        <v>348</v>
      </c>
      <c r="G153" s="39"/>
      <c r="H153" s="39"/>
      <c r="I153" s="228"/>
      <c r="J153" s="39"/>
      <c r="K153" s="39"/>
      <c r="L153" s="43"/>
      <c r="M153" s="229"/>
      <c r="N153" s="23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261</v>
      </c>
      <c r="AU153" s="16" t="s">
        <v>80</v>
      </c>
    </row>
    <row r="154" s="2" customFormat="1" ht="16.5" customHeight="1">
      <c r="A154" s="37"/>
      <c r="B154" s="38"/>
      <c r="C154" s="214" t="s">
        <v>349</v>
      </c>
      <c r="D154" s="214" t="s">
        <v>139</v>
      </c>
      <c r="E154" s="215" t="s">
        <v>350</v>
      </c>
      <c r="F154" s="216" t="s">
        <v>351</v>
      </c>
      <c r="G154" s="217" t="s">
        <v>151</v>
      </c>
      <c r="H154" s="218">
        <v>36</v>
      </c>
      <c r="I154" s="219"/>
      <c r="J154" s="220">
        <f>ROUND(I154*H154,2)</f>
        <v>0</v>
      </c>
      <c r="K154" s="216" t="s">
        <v>259</v>
      </c>
      <c r="L154" s="221"/>
      <c r="M154" s="222" t="s">
        <v>19</v>
      </c>
      <c r="N154" s="223" t="s">
        <v>41</v>
      </c>
      <c r="O154" s="83"/>
      <c r="P154" s="210">
        <f>O154*H154</f>
        <v>0</v>
      </c>
      <c r="Q154" s="210">
        <v>8.0000000000000007E-05</v>
      </c>
      <c r="R154" s="210">
        <f>Q154*H154</f>
        <v>0.0028800000000000002</v>
      </c>
      <c r="S154" s="210">
        <v>0</v>
      </c>
      <c r="T154" s="21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2" t="s">
        <v>352</v>
      </c>
      <c r="AT154" s="212" t="s">
        <v>139</v>
      </c>
      <c r="AU154" s="212" t="s">
        <v>80</v>
      </c>
      <c r="AY154" s="16" t="s">
        <v>130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6" t="s">
        <v>78</v>
      </c>
      <c r="BK154" s="213">
        <f>ROUND(I154*H154,2)</f>
        <v>0</v>
      </c>
      <c r="BL154" s="16" t="s">
        <v>346</v>
      </c>
      <c r="BM154" s="212" t="s">
        <v>353</v>
      </c>
    </row>
    <row r="155" s="2" customFormat="1" ht="24.15" customHeight="1">
      <c r="A155" s="37"/>
      <c r="B155" s="38"/>
      <c r="C155" s="201" t="s">
        <v>354</v>
      </c>
      <c r="D155" s="201" t="s">
        <v>132</v>
      </c>
      <c r="E155" s="202" t="s">
        <v>355</v>
      </c>
      <c r="F155" s="203" t="s">
        <v>356</v>
      </c>
      <c r="G155" s="204" t="s">
        <v>151</v>
      </c>
      <c r="H155" s="205">
        <v>22</v>
      </c>
      <c r="I155" s="206"/>
      <c r="J155" s="207">
        <f>ROUND(I155*H155,2)</f>
        <v>0</v>
      </c>
      <c r="K155" s="203" t="s">
        <v>259</v>
      </c>
      <c r="L155" s="43"/>
      <c r="M155" s="208" t="s">
        <v>19</v>
      </c>
      <c r="N155" s="209" t="s">
        <v>41</v>
      </c>
      <c r="O155" s="83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2" t="s">
        <v>346</v>
      </c>
      <c r="AT155" s="212" t="s">
        <v>132</v>
      </c>
      <c r="AU155" s="212" t="s">
        <v>80</v>
      </c>
      <c r="AY155" s="16" t="s">
        <v>130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6" t="s">
        <v>78</v>
      </c>
      <c r="BK155" s="213">
        <f>ROUND(I155*H155,2)</f>
        <v>0</v>
      </c>
      <c r="BL155" s="16" t="s">
        <v>346</v>
      </c>
      <c r="BM155" s="212" t="s">
        <v>357</v>
      </c>
    </row>
    <row r="156" s="2" customFormat="1">
      <c r="A156" s="37"/>
      <c r="B156" s="38"/>
      <c r="C156" s="39"/>
      <c r="D156" s="226" t="s">
        <v>261</v>
      </c>
      <c r="E156" s="39"/>
      <c r="F156" s="227" t="s">
        <v>358</v>
      </c>
      <c r="G156" s="39"/>
      <c r="H156" s="39"/>
      <c r="I156" s="228"/>
      <c r="J156" s="39"/>
      <c r="K156" s="39"/>
      <c r="L156" s="43"/>
      <c r="M156" s="229"/>
      <c r="N156" s="23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261</v>
      </c>
      <c r="AU156" s="16" t="s">
        <v>80</v>
      </c>
    </row>
    <row r="157" s="2" customFormat="1" ht="16.5" customHeight="1">
      <c r="A157" s="37"/>
      <c r="B157" s="38"/>
      <c r="C157" s="214" t="s">
        <v>359</v>
      </c>
      <c r="D157" s="214" t="s">
        <v>139</v>
      </c>
      <c r="E157" s="215" t="s">
        <v>360</v>
      </c>
      <c r="F157" s="216" t="s">
        <v>361</v>
      </c>
      <c r="G157" s="217" t="s">
        <v>151</v>
      </c>
      <c r="H157" s="218">
        <v>22</v>
      </c>
      <c r="I157" s="219"/>
      <c r="J157" s="220">
        <f>ROUND(I157*H157,2)</f>
        <v>0</v>
      </c>
      <c r="K157" s="216" t="s">
        <v>259</v>
      </c>
      <c r="L157" s="221"/>
      <c r="M157" s="222" t="s">
        <v>19</v>
      </c>
      <c r="N157" s="223" t="s">
        <v>41</v>
      </c>
      <c r="O157" s="83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2" t="s">
        <v>352</v>
      </c>
      <c r="AT157" s="212" t="s">
        <v>139</v>
      </c>
      <c r="AU157" s="212" t="s">
        <v>80</v>
      </c>
      <c r="AY157" s="16" t="s">
        <v>130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6" t="s">
        <v>78</v>
      </c>
      <c r="BK157" s="213">
        <f>ROUND(I157*H157,2)</f>
        <v>0</v>
      </c>
      <c r="BL157" s="16" t="s">
        <v>346</v>
      </c>
      <c r="BM157" s="212" t="s">
        <v>362</v>
      </c>
    </row>
    <row r="158" s="2" customFormat="1" ht="24.15" customHeight="1">
      <c r="A158" s="37"/>
      <c r="B158" s="38"/>
      <c r="C158" s="201" t="s">
        <v>363</v>
      </c>
      <c r="D158" s="201" t="s">
        <v>132</v>
      </c>
      <c r="E158" s="202" t="s">
        <v>364</v>
      </c>
      <c r="F158" s="203" t="s">
        <v>365</v>
      </c>
      <c r="G158" s="204" t="s">
        <v>151</v>
      </c>
      <c r="H158" s="205">
        <v>25</v>
      </c>
      <c r="I158" s="206"/>
      <c r="J158" s="207">
        <f>ROUND(I158*H158,2)</f>
        <v>0</v>
      </c>
      <c r="K158" s="203" t="s">
        <v>259</v>
      </c>
      <c r="L158" s="43"/>
      <c r="M158" s="208" t="s">
        <v>19</v>
      </c>
      <c r="N158" s="209" t="s">
        <v>41</v>
      </c>
      <c r="O158" s="83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2" t="s">
        <v>184</v>
      </c>
      <c r="AT158" s="212" t="s">
        <v>132</v>
      </c>
      <c r="AU158" s="212" t="s">
        <v>80</v>
      </c>
      <c r="AY158" s="16" t="s">
        <v>130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6" t="s">
        <v>78</v>
      </c>
      <c r="BK158" s="213">
        <f>ROUND(I158*H158,2)</f>
        <v>0</v>
      </c>
      <c r="BL158" s="16" t="s">
        <v>184</v>
      </c>
      <c r="BM158" s="212" t="s">
        <v>366</v>
      </c>
    </row>
    <row r="159" s="2" customFormat="1">
      <c r="A159" s="37"/>
      <c r="B159" s="38"/>
      <c r="C159" s="39"/>
      <c r="D159" s="226" t="s">
        <v>261</v>
      </c>
      <c r="E159" s="39"/>
      <c r="F159" s="227" t="s">
        <v>367</v>
      </c>
      <c r="G159" s="39"/>
      <c r="H159" s="39"/>
      <c r="I159" s="228"/>
      <c r="J159" s="39"/>
      <c r="K159" s="39"/>
      <c r="L159" s="43"/>
      <c r="M159" s="229"/>
      <c r="N159" s="23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261</v>
      </c>
      <c r="AU159" s="16" t="s">
        <v>80</v>
      </c>
    </row>
    <row r="160" s="2" customFormat="1" ht="16.5" customHeight="1">
      <c r="A160" s="37"/>
      <c r="B160" s="38"/>
      <c r="C160" s="214" t="s">
        <v>368</v>
      </c>
      <c r="D160" s="214" t="s">
        <v>139</v>
      </c>
      <c r="E160" s="215" t="s">
        <v>369</v>
      </c>
      <c r="F160" s="216" t="s">
        <v>370</v>
      </c>
      <c r="G160" s="217" t="s">
        <v>151</v>
      </c>
      <c r="H160" s="218">
        <v>25</v>
      </c>
      <c r="I160" s="219"/>
      <c r="J160" s="220">
        <f>ROUND(I160*H160,2)</f>
        <v>0</v>
      </c>
      <c r="K160" s="216" t="s">
        <v>259</v>
      </c>
      <c r="L160" s="221"/>
      <c r="M160" s="222" t="s">
        <v>19</v>
      </c>
      <c r="N160" s="223" t="s">
        <v>41</v>
      </c>
      <c r="O160" s="83"/>
      <c r="P160" s="210">
        <f>O160*H160</f>
        <v>0</v>
      </c>
      <c r="Q160" s="210">
        <v>0.00038999999999999999</v>
      </c>
      <c r="R160" s="210">
        <f>Q160*H160</f>
        <v>0.00975</v>
      </c>
      <c r="S160" s="210">
        <v>0</v>
      </c>
      <c r="T160" s="21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2" t="s">
        <v>307</v>
      </c>
      <c r="AT160" s="212" t="s">
        <v>139</v>
      </c>
      <c r="AU160" s="212" t="s">
        <v>80</v>
      </c>
      <c r="AY160" s="16" t="s">
        <v>130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6" t="s">
        <v>78</v>
      </c>
      <c r="BK160" s="213">
        <f>ROUND(I160*H160,2)</f>
        <v>0</v>
      </c>
      <c r="BL160" s="16" t="s">
        <v>184</v>
      </c>
      <c r="BM160" s="212" t="s">
        <v>371</v>
      </c>
    </row>
    <row r="161" s="2" customFormat="1" ht="24.15" customHeight="1">
      <c r="A161" s="37"/>
      <c r="B161" s="38"/>
      <c r="C161" s="201" t="s">
        <v>7</v>
      </c>
      <c r="D161" s="201" t="s">
        <v>132</v>
      </c>
      <c r="E161" s="202" t="s">
        <v>372</v>
      </c>
      <c r="F161" s="203" t="s">
        <v>373</v>
      </c>
      <c r="G161" s="204" t="s">
        <v>151</v>
      </c>
      <c r="H161" s="205">
        <v>25</v>
      </c>
      <c r="I161" s="206"/>
      <c r="J161" s="207">
        <f>ROUND(I161*H161,2)</f>
        <v>0</v>
      </c>
      <c r="K161" s="203" t="s">
        <v>259</v>
      </c>
      <c r="L161" s="43"/>
      <c r="M161" s="208" t="s">
        <v>19</v>
      </c>
      <c r="N161" s="209" t="s">
        <v>41</v>
      </c>
      <c r="O161" s="83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2" t="s">
        <v>184</v>
      </c>
      <c r="AT161" s="212" t="s">
        <v>132</v>
      </c>
      <c r="AU161" s="212" t="s">
        <v>80</v>
      </c>
      <c r="AY161" s="16" t="s">
        <v>130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6" t="s">
        <v>78</v>
      </c>
      <c r="BK161" s="213">
        <f>ROUND(I161*H161,2)</f>
        <v>0</v>
      </c>
      <c r="BL161" s="16" t="s">
        <v>184</v>
      </c>
      <c r="BM161" s="212" t="s">
        <v>374</v>
      </c>
    </row>
    <row r="162" s="2" customFormat="1">
      <c r="A162" s="37"/>
      <c r="B162" s="38"/>
      <c r="C162" s="39"/>
      <c r="D162" s="226" t="s">
        <v>261</v>
      </c>
      <c r="E162" s="39"/>
      <c r="F162" s="227" t="s">
        <v>375</v>
      </c>
      <c r="G162" s="39"/>
      <c r="H162" s="39"/>
      <c r="I162" s="228"/>
      <c r="J162" s="39"/>
      <c r="K162" s="39"/>
      <c r="L162" s="43"/>
      <c r="M162" s="229"/>
      <c r="N162" s="23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261</v>
      </c>
      <c r="AU162" s="16" t="s">
        <v>80</v>
      </c>
    </row>
    <row r="163" s="2" customFormat="1" ht="16.5" customHeight="1">
      <c r="A163" s="37"/>
      <c r="B163" s="38"/>
      <c r="C163" s="214" t="s">
        <v>376</v>
      </c>
      <c r="D163" s="214" t="s">
        <v>139</v>
      </c>
      <c r="E163" s="215" t="s">
        <v>377</v>
      </c>
      <c r="F163" s="216" t="s">
        <v>378</v>
      </c>
      <c r="G163" s="217" t="s">
        <v>151</v>
      </c>
      <c r="H163" s="218">
        <v>25</v>
      </c>
      <c r="I163" s="219"/>
      <c r="J163" s="220">
        <f>ROUND(I163*H163,2)</f>
        <v>0</v>
      </c>
      <c r="K163" s="216" t="s">
        <v>259</v>
      </c>
      <c r="L163" s="221"/>
      <c r="M163" s="222" t="s">
        <v>19</v>
      </c>
      <c r="N163" s="223" t="s">
        <v>41</v>
      </c>
      <c r="O163" s="83"/>
      <c r="P163" s="210">
        <f>O163*H163</f>
        <v>0</v>
      </c>
      <c r="Q163" s="210">
        <v>0.00054000000000000001</v>
      </c>
      <c r="R163" s="210">
        <f>Q163*H163</f>
        <v>0.0135</v>
      </c>
      <c r="S163" s="210">
        <v>0</v>
      </c>
      <c r="T163" s="21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2" t="s">
        <v>307</v>
      </c>
      <c r="AT163" s="212" t="s">
        <v>139</v>
      </c>
      <c r="AU163" s="212" t="s">
        <v>80</v>
      </c>
      <c r="AY163" s="16" t="s">
        <v>130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6" t="s">
        <v>78</v>
      </c>
      <c r="BK163" s="213">
        <f>ROUND(I163*H163,2)</f>
        <v>0</v>
      </c>
      <c r="BL163" s="16" t="s">
        <v>184</v>
      </c>
      <c r="BM163" s="212" t="s">
        <v>379</v>
      </c>
    </row>
    <row r="164" s="2" customFormat="1" ht="24.15" customHeight="1">
      <c r="A164" s="37"/>
      <c r="B164" s="38"/>
      <c r="C164" s="201" t="s">
        <v>380</v>
      </c>
      <c r="D164" s="201" t="s">
        <v>132</v>
      </c>
      <c r="E164" s="202" t="s">
        <v>381</v>
      </c>
      <c r="F164" s="203" t="s">
        <v>382</v>
      </c>
      <c r="G164" s="204" t="s">
        <v>151</v>
      </c>
      <c r="H164" s="205">
        <v>100</v>
      </c>
      <c r="I164" s="206"/>
      <c r="J164" s="207">
        <f>ROUND(I164*H164,2)</f>
        <v>0</v>
      </c>
      <c r="K164" s="203" t="s">
        <v>259</v>
      </c>
      <c r="L164" s="43"/>
      <c r="M164" s="208" t="s">
        <v>19</v>
      </c>
      <c r="N164" s="209" t="s">
        <v>41</v>
      </c>
      <c r="O164" s="83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2" t="s">
        <v>184</v>
      </c>
      <c r="AT164" s="212" t="s">
        <v>132</v>
      </c>
      <c r="AU164" s="212" t="s">
        <v>80</v>
      </c>
      <c r="AY164" s="16" t="s">
        <v>130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6" t="s">
        <v>78</v>
      </c>
      <c r="BK164" s="213">
        <f>ROUND(I164*H164,2)</f>
        <v>0</v>
      </c>
      <c r="BL164" s="16" t="s">
        <v>184</v>
      </c>
      <c r="BM164" s="212" t="s">
        <v>383</v>
      </c>
    </row>
    <row r="165" s="2" customFormat="1">
      <c r="A165" s="37"/>
      <c r="B165" s="38"/>
      <c r="C165" s="39"/>
      <c r="D165" s="226" t="s">
        <v>261</v>
      </c>
      <c r="E165" s="39"/>
      <c r="F165" s="227" t="s">
        <v>384</v>
      </c>
      <c r="G165" s="39"/>
      <c r="H165" s="39"/>
      <c r="I165" s="228"/>
      <c r="J165" s="39"/>
      <c r="K165" s="39"/>
      <c r="L165" s="43"/>
      <c r="M165" s="229"/>
      <c r="N165" s="23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261</v>
      </c>
      <c r="AU165" s="16" t="s">
        <v>80</v>
      </c>
    </row>
    <row r="166" s="2" customFormat="1" ht="16.5" customHeight="1">
      <c r="A166" s="37"/>
      <c r="B166" s="38"/>
      <c r="C166" s="214" t="s">
        <v>385</v>
      </c>
      <c r="D166" s="214" t="s">
        <v>139</v>
      </c>
      <c r="E166" s="215" t="s">
        <v>386</v>
      </c>
      <c r="F166" s="216" t="s">
        <v>387</v>
      </c>
      <c r="G166" s="217" t="s">
        <v>151</v>
      </c>
      <c r="H166" s="218">
        <v>25</v>
      </c>
      <c r="I166" s="219"/>
      <c r="J166" s="220">
        <f>ROUND(I166*H166,2)</f>
        <v>0</v>
      </c>
      <c r="K166" s="216" t="s">
        <v>259</v>
      </c>
      <c r="L166" s="221"/>
      <c r="M166" s="222" t="s">
        <v>19</v>
      </c>
      <c r="N166" s="223" t="s">
        <v>41</v>
      </c>
      <c r="O166" s="83"/>
      <c r="P166" s="210">
        <f>O166*H166</f>
        <v>0</v>
      </c>
      <c r="Q166" s="210">
        <v>1.0000000000000001E-05</v>
      </c>
      <c r="R166" s="210">
        <f>Q166*H166</f>
        <v>0.00025000000000000001</v>
      </c>
      <c r="S166" s="210">
        <v>0</v>
      </c>
      <c r="T166" s="21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2" t="s">
        <v>307</v>
      </c>
      <c r="AT166" s="212" t="s">
        <v>139</v>
      </c>
      <c r="AU166" s="212" t="s">
        <v>80</v>
      </c>
      <c r="AY166" s="16" t="s">
        <v>130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6" t="s">
        <v>78</v>
      </c>
      <c r="BK166" s="213">
        <f>ROUND(I166*H166,2)</f>
        <v>0</v>
      </c>
      <c r="BL166" s="16" t="s">
        <v>184</v>
      </c>
      <c r="BM166" s="212" t="s">
        <v>388</v>
      </c>
    </row>
    <row r="167" s="2" customFormat="1" ht="16.5" customHeight="1">
      <c r="A167" s="37"/>
      <c r="B167" s="38"/>
      <c r="C167" s="214" t="s">
        <v>389</v>
      </c>
      <c r="D167" s="214" t="s">
        <v>139</v>
      </c>
      <c r="E167" s="215" t="s">
        <v>390</v>
      </c>
      <c r="F167" s="216" t="s">
        <v>391</v>
      </c>
      <c r="G167" s="217" t="s">
        <v>276</v>
      </c>
      <c r="H167" s="218">
        <v>25</v>
      </c>
      <c r="I167" s="219"/>
      <c r="J167" s="220">
        <f>ROUND(I167*H167,2)</f>
        <v>0</v>
      </c>
      <c r="K167" s="216" t="s">
        <v>259</v>
      </c>
      <c r="L167" s="221"/>
      <c r="M167" s="222" t="s">
        <v>19</v>
      </c>
      <c r="N167" s="223" t="s">
        <v>41</v>
      </c>
      <c r="O167" s="83"/>
      <c r="P167" s="210">
        <f>O167*H167</f>
        <v>0</v>
      </c>
      <c r="Q167" s="210">
        <v>1.0000000000000001E-05</v>
      </c>
      <c r="R167" s="210">
        <f>Q167*H167</f>
        <v>0.00025000000000000001</v>
      </c>
      <c r="S167" s="210">
        <v>0</v>
      </c>
      <c r="T167" s="21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2" t="s">
        <v>307</v>
      </c>
      <c r="AT167" s="212" t="s">
        <v>139</v>
      </c>
      <c r="AU167" s="212" t="s">
        <v>80</v>
      </c>
      <c r="AY167" s="16" t="s">
        <v>130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6" t="s">
        <v>78</v>
      </c>
      <c r="BK167" s="213">
        <f>ROUND(I167*H167,2)</f>
        <v>0</v>
      </c>
      <c r="BL167" s="16" t="s">
        <v>184</v>
      </c>
      <c r="BM167" s="212" t="s">
        <v>392</v>
      </c>
    </row>
    <row r="168" s="2" customFormat="1" ht="24.15" customHeight="1">
      <c r="A168" s="37"/>
      <c r="B168" s="38"/>
      <c r="C168" s="214" t="s">
        <v>393</v>
      </c>
      <c r="D168" s="214" t="s">
        <v>139</v>
      </c>
      <c r="E168" s="215" t="s">
        <v>394</v>
      </c>
      <c r="F168" s="216" t="s">
        <v>395</v>
      </c>
      <c r="G168" s="217" t="s">
        <v>151</v>
      </c>
      <c r="H168" s="218">
        <v>75</v>
      </c>
      <c r="I168" s="219"/>
      <c r="J168" s="220">
        <f>ROUND(I168*H168,2)</f>
        <v>0</v>
      </c>
      <c r="K168" s="216" t="s">
        <v>19</v>
      </c>
      <c r="L168" s="221"/>
      <c r="M168" s="222" t="s">
        <v>19</v>
      </c>
      <c r="N168" s="223" t="s">
        <v>41</v>
      </c>
      <c r="O168" s="83"/>
      <c r="P168" s="210">
        <f>O168*H168</f>
        <v>0</v>
      </c>
      <c r="Q168" s="210">
        <v>0.00054000000000000001</v>
      </c>
      <c r="R168" s="210">
        <f>Q168*H168</f>
        <v>0.040500000000000001</v>
      </c>
      <c r="S168" s="210">
        <v>0</v>
      </c>
      <c r="T168" s="21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2" t="s">
        <v>307</v>
      </c>
      <c r="AT168" s="212" t="s">
        <v>139</v>
      </c>
      <c r="AU168" s="212" t="s">
        <v>80</v>
      </c>
      <c r="AY168" s="16" t="s">
        <v>130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6" t="s">
        <v>78</v>
      </c>
      <c r="BK168" s="213">
        <f>ROUND(I168*H168,2)</f>
        <v>0</v>
      </c>
      <c r="BL168" s="16" t="s">
        <v>184</v>
      </c>
      <c r="BM168" s="212" t="s">
        <v>396</v>
      </c>
    </row>
    <row r="169" s="2" customFormat="1" ht="24.15" customHeight="1">
      <c r="A169" s="37"/>
      <c r="B169" s="38"/>
      <c r="C169" s="201" t="s">
        <v>397</v>
      </c>
      <c r="D169" s="201" t="s">
        <v>132</v>
      </c>
      <c r="E169" s="202" t="s">
        <v>398</v>
      </c>
      <c r="F169" s="203" t="s">
        <v>399</v>
      </c>
      <c r="G169" s="204" t="s">
        <v>151</v>
      </c>
      <c r="H169" s="205">
        <v>150</v>
      </c>
      <c r="I169" s="206"/>
      <c r="J169" s="207">
        <f>ROUND(I169*H169,2)</f>
        <v>0</v>
      </c>
      <c r="K169" s="203" t="s">
        <v>259</v>
      </c>
      <c r="L169" s="43"/>
      <c r="M169" s="208" t="s">
        <v>19</v>
      </c>
      <c r="N169" s="209" t="s">
        <v>41</v>
      </c>
      <c r="O169" s="83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2" t="s">
        <v>184</v>
      </c>
      <c r="AT169" s="212" t="s">
        <v>132</v>
      </c>
      <c r="AU169" s="212" t="s">
        <v>80</v>
      </c>
      <c r="AY169" s="16" t="s">
        <v>130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6" t="s">
        <v>78</v>
      </c>
      <c r="BK169" s="213">
        <f>ROUND(I169*H169,2)</f>
        <v>0</v>
      </c>
      <c r="BL169" s="16" t="s">
        <v>184</v>
      </c>
      <c r="BM169" s="212" t="s">
        <v>400</v>
      </c>
    </row>
    <row r="170" s="2" customFormat="1">
      <c r="A170" s="37"/>
      <c r="B170" s="38"/>
      <c r="C170" s="39"/>
      <c r="D170" s="226" t="s">
        <v>261</v>
      </c>
      <c r="E170" s="39"/>
      <c r="F170" s="227" t="s">
        <v>401</v>
      </c>
      <c r="G170" s="39"/>
      <c r="H170" s="39"/>
      <c r="I170" s="228"/>
      <c r="J170" s="39"/>
      <c r="K170" s="39"/>
      <c r="L170" s="43"/>
      <c r="M170" s="229"/>
      <c r="N170" s="23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261</v>
      </c>
      <c r="AU170" s="16" t="s">
        <v>80</v>
      </c>
    </row>
    <row r="171" s="2" customFormat="1" ht="24.15" customHeight="1">
      <c r="A171" s="37"/>
      <c r="B171" s="38"/>
      <c r="C171" s="201" t="s">
        <v>402</v>
      </c>
      <c r="D171" s="201" t="s">
        <v>132</v>
      </c>
      <c r="E171" s="202" t="s">
        <v>403</v>
      </c>
      <c r="F171" s="203" t="s">
        <v>404</v>
      </c>
      <c r="G171" s="204" t="s">
        <v>276</v>
      </c>
      <c r="H171" s="205">
        <v>122</v>
      </c>
      <c r="I171" s="206"/>
      <c r="J171" s="207">
        <f>ROUND(I171*H171,2)</f>
        <v>0</v>
      </c>
      <c r="K171" s="203" t="s">
        <v>259</v>
      </c>
      <c r="L171" s="43"/>
      <c r="M171" s="208" t="s">
        <v>19</v>
      </c>
      <c r="N171" s="209" t="s">
        <v>41</v>
      </c>
      <c r="O171" s="83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2" t="s">
        <v>184</v>
      </c>
      <c r="AT171" s="212" t="s">
        <v>132</v>
      </c>
      <c r="AU171" s="212" t="s">
        <v>80</v>
      </c>
      <c r="AY171" s="16" t="s">
        <v>130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6" t="s">
        <v>78</v>
      </c>
      <c r="BK171" s="213">
        <f>ROUND(I171*H171,2)</f>
        <v>0</v>
      </c>
      <c r="BL171" s="16" t="s">
        <v>184</v>
      </c>
      <c r="BM171" s="212" t="s">
        <v>405</v>
      </c>
    </row>
    <row r="172" s="2" customFormat="1">
      <c r="A172" s="37"/>
      <c r="B172" s="38"/>
      <c r="C172" s="39"/>
      <c r="D172" s="226" t="s">
        <v>261</v>
      </c>
      <c r="E172" s="39"/>
      <c r="F172" s="227" t="s">
        <v>406</v>
      </c>
      <c r="G172" s="39"/>
      <c r="H172" s="39"/>
      <c r="I172" s="228"/>
      <c r="J172" s="39"/>
      <c r="K172" s="39"/>
      <c r="L172" s="43"/>
      <c r="M172" s="229"/>
      <c r="N172" s="23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261</v>
      </c>
      <c r="AU172" s="16" t="s">
        <v>80</v>
      </c>
    </row>
    <row r="173" s="2" customFormat="1" ht="16.5" customHeight="1">
      <c r="A173" s="37"/>
      <c r="B173" s="38"/>
      <c r="C173" s="214" t="s">
        <v>407</v>
      </c>
      <c r="D173" s="214" t="s">
        <v>139</v>
      </c>
      <c r="E173" s="215" t="s">
        <v>408</v>
      </c>
      <c r="F173" s="216" t="s">
        <v>409</v>
      </c>
      <c r="G173" s="217" t="s">
        <v>276</v>
      </c>
      <c r="H173" s="218">
        <v>127</v>
      </c>
      <c r="I173" s="219"/>
      <c r="J173" s="220">
        <f>ROUND(I173*H173,2)</f>
        <v>0</v>
      </c>
      <c r="K173" s="216" t="s">
        <v>259</v>
      </c>
      <c r="L173" s="221"/>
      <c r="M173" s="222" t="s">
        <v>19</v>
      </c>
      <c r="N173" s="223" t="s">
        <v>41</v>
      </c>
      <c r="O173" s="83"/>
      <c r="P173" s="210">
        <f>O173*H173</f>
        <v>0</v>
      </c>
      <c r="Q173" s="210">
        <v>9.0000000000000006E-05</v>
      </c>
      <c r="R173" s="210">
        <f>Q173*H173</f>
        <v>0.011430000000000001</v>
      </c>
      <c r="S173" s="210">
        <v>0</v>
      </c>
      <c r="T173" s="21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2" t="s">
        <v>307</v>
      </c>
      <c r="AT173" s="212" t="s">
        <v>139</v>
      </c>
      <c r="AU173" s="212" t="s">
        <v>80</v>
      </c>
      <c r="AY173" s="16" t="s">
        <v>130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6" t="s">
        <v>78</v>
      </c>
      <c r="BK173" s="213">
        <f>ROUND(I173*H173,2)</f>
        <v>0</v>
      </c>
      <c r="BL173" s="16" t="s">
        <v>184</v>
      </c>
      <c r="BM173" s="212" t="s">
        <v>410</v>
      </c>
    </row>
    <row r="174" s="2" customFormat="1" ht="24.15" customHeight="1">
      <c r="A174" s="37"/>
      <c r="B174" s="38"/>
      <c r="C174" s="201" t="s">
        <v>411</v>
      </c>
      <c r="D174" s="201" t="s">
        <v>132</v>
      </c>
      <c r="E174" s="202" t="s">
        <v>412</v>
      </c>
      <c r="F174" s="203" t="s">
        <v>413</v>
      </c>
      <c r="G174" s="204" t="s">
        <v>151</v>
      </c>
      <c r="H174" s="205">
        <v>331</v>
      </c>
      <c r="I174" s="206"/>
      <c r="J174" s="207">
        <f>ROUND(I174*H174,2)</f>
        <v>0</v>
      </c>
      <c r="K174" s="203" t="s">
        <v>259</v>
      </c>
      <c r="L174" s="43"/>
      <c r="M174" s="208" t="s">
        <v>19</v>
      </c>
      <c r="N174" s="209" t="s">
        <v>41</v>
      </c>
      <c r="O174" s="83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2" t="s">
        <v>184</v>
      </c>
      <c r="AT174" s="212" t="s">
        <v>132</v>
      </c>
      <c r="AU174" s="212" t="s">
        <v>80</v>
      </c>
      <c r="AY174" s="16" t="s">
        <v>130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6" t="s">
        <v>78</v>
      </c>
      <c r="BK174" s="213">
        <f>ROUND(I174*H174,2)</f>
        <v>0</v>
      </c>
      <c r="BL174" s="16" t="s">
        <v>184</v>
      </c>
      <c r="BM174" s="212" t="s">
        <v>414</v>
      </c>
    </row>
    <row r="175" s="2" customFormat="1">
      <c r="A175" s="37"/>
      <c r="B175" s="38"/>
      <c r="C175" s="39"/>
      <c r="D175" s="226" t="s">
        <v>261</v>
      </c>
      <c r="E175" s="39"/>
      <c r="F175" s="227" t="s">
        <v>415</v>
      </c>
      <c r="G175" s="39"/>
      <c r="H175" s="39"/>
      <c r="I175" s="228"/>
      <c r="J175" s="39"/>
      <c r="K175" s="39"/>
      <c r="L175" s="43"/>
      <c r="M175" s="229"/>
      <c r="N175" s="23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261</v>
      </c>
      <c r="AU175" s="16" t="s">
        <v>80</v>
      </c>
    </row>
    <row r="176" s="2" customFormat="1" ht="24.15" customHeight="1">
      <c r="A176" s="37"/>
      <c r="B176" s="38"/>
      <c r="C176" s="214" t="s">
        <v>416</v>
      </c>
      <c r="D176" s="214" t="s">
        <v>139</v>
      </c>
      <c r="E176" s="215" t="s">
        <v>417</v>
      </c>
      <c r="F176" s="216" t="s">
        <v>418</v>
      </c>
      <c r="G176" s="217" t="s">
        <v>151</v>
      </c>
      <c r="H176" s="218">
        <v>331</v>
      </c>
      <c r="I176" s="219"/>
      <c r="J176" s="220">
        <f>ROUND(I176*H176,2)</f>
        <v>0</v>
      </c>
      <c r="K176" s="216" t="s">
        <v>259</v>
      </c>
      <c r="L176" s="221"/>
      <c r="M176" s="222" t="s">
        <v>19</v>
      </c>
      <c r="N176" s="223" t="s">
        <v>41</v>
      </c>
      <c r="O176" s="83"/>
      <c r="P176" s="210">
        <f>O176*H176</f>
        <v>0</v>
      </c>
      <c r="Q176" s="210">
        <v>0.00011</v>
      </c>
      <c r="R176" s="210">
        <f>Q176*H176</f>
        <v>0.036409999999999998</v>
      </c>
      <c r="S176" s="210">
        <v>0</v>
      </c>
      <c r="T176" s="21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2" t="s">
        <v>307</v>
      </c>
      <c r="AT176" s="212" t="s">
        <v>139</v>
      </c>
      <c r="AU176" s="212" t="s">
        <v>80</v>
      </c>
      <c r="AY176" s="16" t="s">
        <v>130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6" t="s">
        <v>78</v>
      </c>
      <c r="BK176" s="213">
        <f>ROUND(I176*H176,2)</f>
        <v>0</v>
      </c>
      <c r="BL176" s="16" t="s">
        <v>184</v>
      </c>
      <c r="BM176" s="212" t="s">
        <v>419</v>
      </c>
    </row>
    <row r="177" s="2" customFormat="1" ht="16.5" customHeight="1">
      <c r="A177" s="37"/>
      <c r="B177" s="38"/>
      <c r="C177" s="214" t="s">
        <v>420</v>
      </c>
      <c r="D177" s="214" t="s">
        <v>139</v>
      </c>
      <c r="E177" s="215" t="s">
        <v>421</v>
      </c>
      <c r="F177" s="216" t="s">
        <v>422</v>
      </c>
      <c r="G177" s="217" t="s">
        <v>151</v>
      </c>
      <c r="H177" s="218">
        <v>5</v>
      </c>
      <c r="I177" s="219"/>
      <c r="J177" s="220">
        <f>ROUND(I177*H177,2)</f>
        <v>0</v>
      </c>
      <c r="K177" s="216" t="s">
        <v>19</v>
      </c>
      <c r="L177" s="221"/>
      <c r="M177" s="222" t="s">
        <v>19</v>
      </c>
      <c r="N177" s="223" t="s">
        <v>41</v>
      </c>
      <c r="O177" s="83"/>
      <c r="P177" s="210">
        <f>O177*H177</f>
        <v>0</v>
      </c>
      <c r="Q177" s="210">
        <v>0.16</v>
      </c>
      <c r="R177" s="210">
        <f>Q177*H177</f>
        <v>0.80000000000000004</v>
      </c>
      <c r="S177" s="210">
        <v>0</v>
      </c>
      <c r="T177" s="21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2" t="s">
        <v>142</v>
      </c>
      <c r="AT177" s="212" t="s">
        <v>139</v>
      </c>
      <c r="AU177" s="212" t="s">
        <v>80</v>
      </c>
      <c r="AY177" s="16" t="s">
        <v>130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6" t="s">
        <v>78</v>
      </c>
      <c r="BK177" s="213">
        <f>ROUND(I177*H177,2)</f>
        <v>0</v>
      </c>
      <c r="BL177" s="16" t="s">
        <v>136</v>
      </c>
      <c r="BM177" s="212" t="s">
        <v>423</v>
      </c>
    </row>
    <row r="178" s="2" customFormat="1" ht="24.15" customHeight="1">
      <c r="A178" s="37"/>
      <c r="B178" s="38"/>
      <c r="C178" s="201" t="s">
        <v>307</v>
      </c>
      <c r="D178" s="201" t="s">
        <v>132</v>
      </c>
      <c r="E178" s="202" t="s">
        <v>424</v>
      </c>
      <c r="F178" s="203" t="s">
        <v>425</v>
      </c>
      <c r="G178" s="204" t="s">
        <v>151</v>
      </c>
      <c r="H178" s="205">
        <v>3361</v>
      </c>
      <c r="I178" s="206"/>
      <c r="J178" s="207">
        <f>ROUND(I178*H178,2)</f>
        <v>0</v>
      </c>
      <c r="K178" s="203" t="s">
        <v>259</v>
      </c>
      <c r="L178" s="43"/>
      <c r="M178" s="208" t="s">
        <v>19</v>
      </c>
      <c r="N178" s="209" t="s">
        <v>41</v>
      </c>
      <c r="O178" s="83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2" t="s">
        <v>184</v>
      </c>
      <c r="AT178" s="212" t="s">
        <v>132</v>
      </c>
      <c r="AU178" s="212" t="s">
        <v>80</v>
      </c>
      <c r="AY178" s="16" t="s">
        <v>130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6" t="s">
        <v>78</v>
      </c>
      <c r="BK178" s="213">
        <f>ROUND(I178*H178,2)</f>
        <v>0</v>
      </c>
      <c r="BL178" s="16" t="s">
        <v>184</v>
      </c>
      <c r="BM178" s="212" t="s">
        <v>426</v>
      </c>
    </row>
    <row r="179" s="2" customFormat="1">
      <c r="A179" s="37"/>
      <c r="B179" s="38"/>
      <c r="C179" s="39"/>
      <c r="D179" s="226" t="s">
        <v>261</v>
      </c>
      <c r="E179" s="39"/>
      <c r="F179" s="227" t="s">
        <v>427</v>
      </c>
      <c r="G179" s="39"/>
      <c r="H179" s="39"/>
      <c r="I179" s="228"/>
      <c r="J179" s="39"/>
      <c r="K179" s="39"/>
      <c r="L179" s="43"/>
      <c r="M179" s="229"/>
      <c r="N179" s="23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261</v>
      </c>
      <c r="AU179" s="16" t="s">
        <v>80</v>
      </c>
    </row>
    <row r="180" s="2" customFormat="1" ht="24.15" customHeight="1">
      <c r="A180" s="37"/>
      <c r="B180" s="38"/>
      <c r="C180" s="214" t="s">
        <v>428</v>
      </c>
      <c r="D180" s="214" t="s">
        <v>139</v>
      </c>
      <c r="E180" s="215" t="s">
        <v>429</v>
      </c>
      <c r="F180" s="216" t="s">
        <v>430</v>
      </c>
      <c r="G180" s="217" t="s">
        <v>151</v>
      </c>
      <c r="H180" s="218">
        <v>2106</v>
      </c>
      <c r="I180" s="219"/>
      <c r="J180" s="220">
        <f>ROUND(I180*H180,2)</f>
        <v>0</v>
      </c>
      <c r="K180" s="216" t="s">
        <v>259</v>
      </c>
      <c r="L180" s="221"/>
      <c r="M180" s="222" t="s">
        <v>19</v>
      </c>
      <c r="N180" s="223" t="s">
        <v>41</v>
      </c>
      <c r="O180" s="83"/>
      <c r="P180" s="210">
        <f>O180*H180</f>
        <v>0</v>
      </c>
      <c r="Q180" s="210">
        <v>0.00017000000000000001</v>
      </c>
      <c r="R180" s="210">
        <f>Q180*H180</f>
        <v>0.35802</v>
      </c>
      <c r="S180" s="210">
        <v>0</v>
      </c>
      <c r="T180" s="21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2" t="s">
        <v>307</v>
      </c>
      <c r="AT180" s="212" t="s">
        <v>139</v>
      </c>
      <c r="AU180" s="212" t="s">
        <v>80</v>
      </c>
      <c r="AY180" s="16" t="s">
        <v>130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6" t="s">
        <v>78</v>
      </c>
      <c r="BK180" s="213">
        <f>ROUND(I180*H180,2)</f>
        <v>0</v>
      </c>
      <c r="BL180" s="16" t="s">
        <v>184</v>
      </c>
      <c r="BM180" s="212" t="s">
        <v>431</v>
      </c>
    </row>
    <row r="181" s="2" customFormat="1" ht="24.15" customHeight="1">
      <c r="A181" s="37"/>
      <c r="B181" s="38"/>
      <c r="C181" s="214" t="s">
        <v>432</v>
      </c>
      <c r="D181" s="214" t="s">
        <v>139</v>
      </c>
      <c r="E181" s="215" t="s">
        <v>433</v>
      </c>
      <c r="F181" s="216" t="s">
        <v>434</v>
      </c>
      <c r="G181" s="217" t="s">
        <v>151</v>
      </c>
      <c r="H181" s="218">
        <v>1255</v>
      </c>
      <c r="I181" s="219"/>
      <c r="J181" s="220">
        <f>ROUND(I181*H181,2)</f>
        <v>0</v>
      </c>
      <c r="K181" s="216" t="s">
        <v>259</v>
      </c>
      <c r="L181" s="221"/>
      <c r="M181" s="222" t="s">
        <v>19</v>
      </c>
      <c r="N181" s="223" t="s">
        <v>41</v>
      </c>
      <c r="O181" s="83"/>
      <c r="P181" s="210">
        <f>O181*H181</f>
        <v>0</v>
      </c>
      <c r="Q181" s="210">
        <v>0.00023000000000000001</v>
      </c>
      <c r="R181" s="210">
        <f>Q181*H181</f>
        <v>0.28865000000000002</v>
      </c>
      <c r="S181" s="210">
        <v>0</v>
      </c>
      <c r="T181" s="21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2" t="s">
        <v>307</v>
      </c>
      <c r="AT181" s="212" t="s">
        <v>139</v>
      </c>
      <c r="AU181" s="212" t="s">
        <v>80</v>
      </c>
      <c r="AY181" s="16" t="s">
        <v>130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6" t="s">
        <v>78</v>
      </c>
      <c r="BK181" s="213">
        <f>ROUND(I181*H181,2)</f>
        <v>0</v>
      </c>
      <c r="BL181" s="16" t="s">
        <v>184</v>
      </c>
      <c r="BM181" s="212" t="s">
        <v>435</v>
      </c>
    </row>
    <row r="182" s="2" customFormat="1" ht="24.15" customHeight="1">
      <c r="A182" s="37"/>
      <c r="B182" s="38"/>
      <c r="C182" s="201" t="s">
        <v>436</v>
      </c>
      <c r="D182" s="201" t="s">
        <v>132</v>
      </c>
      <c r="E182" s="202" t="s">
        <v>437</v>
      </c>
      <c r="F182" s="203" t="s">
        <v>438</v>
      </c>
      <c r="G182" s="204" t="s">
        <v>151</v>
      </c>
      <c r="H182" s="205">
        <v>250</v>
      </c>
      <c r="I182" s="206"/>
      <c r="J182" s="207">
        <f>ROUND(I182*H182,2)</f>
        <v>0</v>
      </c>
      <c r="K182" s="203" t="s">
        <v>259</v>
      </c>
      <c r="L182" s="43"/>
      <c r="M182" s="208" t="s">
        <v>19</v>
      </c>
      <c r="N182" s="209" t="s">
        <v>41</v>
      </c>
      <c r="O182" s="83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2" t="s">
        <v>184</v>
      </c>
      <c r="AT182" s="212" t="s">
        <v>132</v>
      </c>
      <c r="AU182" s="212" t="s">
        <v>80</v>
      </c>
      <c r="AY182" s="16" t="s">
        <v>130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6" t="s">
        <v>78</v>
      </c>
      <c r="BK182" s="213">
        <f>ROUND(I182*H182,2)</f>
        <v>0</v>
      </c>
      <c r="BL182" s="16" t="s">
        <v>184</v>
      </c>
      <c r="BM182" s="212" t="s">
        <v>439</v>
      </c>
    </row>
    <row r="183" s="2" customFormat="1">
      <c r="A183" s="37"/>
      <c r="B183" s="38"/>
      <c r="C183" s="39"/>
      <c r="D183" s="226" t="s">
        <v>261</v>
      </c>
      <c r="E183" s="39"/>
      <c r="F183" s="227" t="s">
        <v>440</v>
      </c>
      <c r="G183" s="39"/>
      <c r="H183" s="39"/>
      <c r="I183" s="228"/>
      <c r="J183" s="39"/>
      <c r="K183" s="39"/>
      <c r="L183" s="43"/>
      <c r="M183" s="229"/>
      <c r="N183" s="23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261</v>
      </c>
      <c r="AU183" s="16" t="s">
        <v>80</v>
      </c>
    </row>
    <row r="184" s="2" customFormat="1" ht="24.15" customHeight="1">
      <c r="A184" s="37"/>
      <c r="B184" s="38"/>
      <c r="C184" s="214" t="s">
        <v>441</v>
      </c>
      <c r="D184" s="214" t="s">
        <v>139</v>
      </c>
      <c r="E184" s="215" t="s">
        <v>442</v>
      </c>
      <c r="F184" s="216" t="s">
        <v>443</v>
      </c>
      <c r="G184" s="217" t="s">
        <v>151</v>
      </c>
      <c r="H184" s="218">
        <v>158</v>
      </c>
      <c r="I184" s="219"/>
      <c r="J184" s="220">
        <f>ROUND(I184*H184,2)</f>
        <v>0</v>
      </c>
      <c r="K184" s="216" t="s">
        <v>259</v>
      </c>
      <c r="L184" s="221"/>
      <c r="M184" s="222" t="s">
        <v>19</v>
      </c>
      <c r="N184" s="223" t="s">
        <v>41</v>
      </c>
      <c r="O184" s="83"/>
      <c r="P184" s="210">
        <f>O184*H184</f>
        <v>0</v>
      </c>
      <c r="Q184" s="210">
        <v>0.00022000000000000001</v>
      </c>
      <c r="R184" s="210">
        <f>Q184*H184</f>
        <v>0.034759999999999999</v>
      </c>
      <c r="S184" s="210">
        <v>0</v>
      </c>
      <c r="T184" s="21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2" t="s">
        <v>307</v>
      </c>
      <c r="AT184" s="212" t="s">
        <v>139</v>
      </c>
      <c r="AU184" s="212" t="s">
        <v>80</v>
      </c>
      <c r="AY184" s="16" t="s">
        <v>130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6" t="s">
        <v>78</v>
      </c>
      <c r="BK184" s="213">
        <f>ROUND(I184*H184,2)</f>
        <v>0</v>
      </c>
      <c r="BL184" s="16" t="s">
        <v>184</v>
      </c>
      <c r="BM184" s="212" t="s">
        <v>444</v>
      </c>
    </row>
    <row r="185" s="2" customFormat="1" ht="24.15" customHeight="1">
      <c r="A185" s="37"/>
      <c r="B185" s="38"/>
      <c r="C185" s="214" t="s">
        <v>445</v>
      </c>
      <c r="D185" s="214" t="s">
        <v>139</v>
      </c>
      <c r="E185" s="215" t="s">
        <v>446</v>
      </c>
      <c r="F185" s="216" t="s">
        <v>447</v>
      </c>
      <c r="G185" s="217" t="s">
        <v>151</v>
      </c>
      <c r="H185" s="218">
        <v>92</v>
      </c>
      <c r="I185" s="219"/>
      <c r="J185" s="220">
        <f>ROUND(I185*H185,2)</f>
        <v>0</v>
      </c>
      <c r="K185" s="216" t="s">
        <v>259</v>
      </c>
      <c r="L185" s="221"/>
      <c r="M185" s="222" t="s">
        <v>19</v>
      </c>
      <c r="N185" s="223" t="s">
        <v>41</v>
      </c>
      <c r="O185" s="83"/>
      <c r="P185" s="210">
        <f>O185*H185</f>
        <v>0</v>
      </c>
      <c r="Q185" s="210">
        <v>0.00017000000000000001</v>
      </c>
      <c r="R185" s="210">
        <f>Q185*H185</f>
        <v>0.015640000000000001</v>
      </c>
      <c r="S185" s="210">
        <v>0</v>
      </c>
      <c r="T185" s="21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2" t="s">
        <v>307</v>
      </c>
      <c r="AT185" s="212" t="s">
        <v>139</v>
      </c>
      <c r="AU185" s="212" t="s">
        <v>80</v>
      </c>
      <c r="AY185" s="16" t="s">
        <v>130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6" t="s">
        <v>78</v>
      </c>
      <c r="BK185" s="213">
        <f>ROUND(I185*H185,2)</f>
        <v>0</v>
      </c>
      <c r="BL185" s="16" t="s">
        <v>184</v>
      </c>
      <c r="BM185" s="212" t="s">
        <v>448</v>
      </c>
    </row>
    <row r="186" s="2" customFormat="1" ht="24.15" customHeight="1">
      <c r="A186" s="37"/>
      <c r="B186" s="38"/>
      <c r="C186" s="201" t="s">
        <v>449</v>
      </c>
      <c r="D186" s="201" t="s">
        <v>132</v>
      </c>
      <c r="E186" s="202" t="s">
        <v>450</v>
      </c>
      <c r="F186" s="203" t="s">
        <v>451</v>
      </c>
      <c r="G186" s="204" t="s">
        <v>151</v>
      </c>
      <c r="H186" s="205">
        <v>32</v>
      </c>
      <c r="I186" s="206"/>
      <c r="J186" s="207">
        <f>ROUND(I186*H186,2)</f>
        <v>0</v>
      </c>
      <c r="K186" s="203" t="s">
        <v>259</v>
      </c>
      <c r="L186" s="43"/>
      <c r="M186" s="208" t="s">
        <v>19</v>
      </c>
      <c r="N186" s="209" t="s">
        <v>41</v>
      </c>
      <c r="O186" s="83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2" t="s">
        <v>184</v>
      </c>
      <c r="AT186" s="212" t="s">
        <v>132</v>
      </c>
      <c r="AU186" s="212" t="s">
        <v>80</v>
      </c>
      <c r="AY186" s="16" t="s">
        <v>130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6" t="s">
        <v>78</v>
      </c>
      <c r="BK186" s="213">
        <f>ROUND(I186*H186,2)</f>
        <v>0</v>
      </c>
      <c r="BL186" s="16" t="s">
        <v>184</v>
      </c>
      <c r="BM186" s="212" t="s">
        <v>452</v>
      </c>
    </row>
    <row r="187" s="2" customFormat="1">
      <c r="A187" s="37"/>
      <c r="B187" s="38"/>
      <c r="C187" s="39"/>
      <c r="D187" s="226" t="s">
        <v>261</v>
      </c>
      <c r="E187" s="39"/>
      <c r="F187" s="227" t="s">
        <v>453</v>
      </c>
      <c r="G187" s="39"/>
      <c r="H187" s="39"/>
      <c r="I187" s="228"/>
      <c r="J187" s="39"/>
      <c r="K187" s="39"/>
      <c r="L187" s="43"/>
      <c r="M187" s="229"/>
      <c r="N187" s="23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261</v>
      </c>
      <c r="AU187" s="16" t="s">
        <v>80</v>
      </c>
    </row>
    <row r="188" s="2" customFormat="1" ht="24.15" customHeight="1">
      <c r="A188" s="37"/>
      <c r="B188" s="38"/>
      <c r="C188" s="214" t="s">
        <v>454</v>
      </c>
      <c r="D188" s="214" t="s">
        <v>139</v>
      </c>
      <c r="E188" s="215" t="s">
        <v>455</v>
      </c>
      <c r="F188" s="216" t="s">
        <v>456</v>
      </c>
      <c r="G188" s="217" t="s">
        <v>151</v>
      </c>
      <c r="H188" s="218">
        <v>32</v>
      </c>
      <c r="I188" s="219"/>
      <c r="J188" s="220">
        <f>ROUND(I188*H188,2)</f>
        <v>0</v>
      </c>
      <c r="K188" s="216" t="s">
        <v>259</v>
      </c>
      <c r="L188" s="221"/>
      <c r="M188" s="222" t="s">
        <v>19</v>
      </c>
      <c r="N188" s="223" t="s">
        <v>41</v>
      </c>
      <c r="O188" s="83"/>
      <c r="P188" s="210">
        <f>O188*H188</f>
        <v>0</v>
      </c>
      <c r="Q188" s="210">
        <v>0.00034000000000000002</v>
      </c>
      <c r="R188" s="210">
        <f>Q188*H188</f>
        <v>0.010880000000000001</v>
      </c>
      <c r="S188" s="210">
        <v>0</v>
      </c>
      <c r="T188" s="21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2" t="s">
        <v>307</v>
      </c>
      <c r="AT188" s="212" t="s">
        <v>139</v>
      </c>
      <c r="AU188" s="212" t="s">
        <v>80</v>
      </c>
      <c r="AY188" s="16" t="s">
        <v>130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6" t="s">
        <v>78</v>
      </c>
      <c r="BK188" s="213">
        <f>ROUND(I188*H188,2)</f>
        <v>0</v>
      </c>
      <c r="BL188" s="16" t="s">
        <v>184</v>
      </c>
      <c r="BM188" s="212" t="s">
        <v>457</v>
      </c>
    </row>
    <row r="189" s="2" customFormat="1" ht="24.15" customHeight="1">
      <c r="A189" s="37"/>
      <c r="B189" s="38"/>
      <c r="C189" s="201" t="s">
        <v>458</v>
      </c>
      <c r="D189" s="201" t="s">
        <v>132</v>
      </c>
      <c r="E189" s="202" t="s">
        <v>459</v>
      </c>
      <c r="F189" s="203" t="s">
        <v>460</v>
      </c>
      <c r="G189" s="204" t="s">
        <v>151</v>
      </c>
      <c r="H189" s="205">
        <v>5</v>
      </c>
      <c r="I189" s="206"/>
      <c r="J189" s="207">
        <f>ROUND(I189*H189,2)</f>
        <v>0</v>
      </c>
      <c r="K189" s="203" t="s">
        <v>259</v>
      </c>
      <c r="L189" s="43"/>
      <c r="M189" s="208" t="s">
        <v>19</v>
      </c>
      <c r="N189" s="209" t="s">
        <v>41</v>
      </c>
      <c r="O189" s="83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2" t="s">
        <v>184</v>
      </c>
      <c r="AT189" s="212" t="s">
        <v>132</v>
      </c>
      <c r="AU189" s="212" t="s">
        <v>80</v>
      </c>
      <c r="AY189" s="16" t="s">
        <v>130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6" t="s">
        <v>78</v>
      </c>
      <c r="BK189" s="213">
        <f>ROUND(I189*H189,2)</f>
        <v>0</v>
      </c>
      <c r="BL189" s="16" t="s">
        <v>184</v>
      </c>
      <c r="BM189" s="212" t="s">
        <v>461</v>
      </c>
    </row>
    <row r="190" s="2" customFormat="1">
      <c r="A190" s="37"/>
      <c r="B190" s="38"/>
      <c r="C190" s="39"/>
      <c r="D190" s="226" t="s">
        <v>261</v>
      </c>
      <c r="E190" s="39"/>
      <c r="F190" s="227" t="s">
        <v>462</v>
      </c>
      <c r="G190" s="39"/>
      <c r="H190" s="39"/>
      <c r="I190" s="228"/>
      <c r="J190" s="39"/>
      <c r="K190" s="39"/>
      <c r="L190" s="43"/>
      <c r="M190" s="229"/>
      <c r="N190" s="23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261</v>
      </c>
      <c r="AU190" s="16" t="s">
        <v>80</v>
      </c>
    </row>
    <row r="191" s="2" customFormat="1" ht="24.15" customHeight="1">
      <c r="A191" s="37"/>
      <c r="B191" s="38"/>
      <c r="C191" s="214" t="s">
        <v>463</v>
      </c>
      <c r="D191" s="214" t="s">
        <v>139</v>
      </c>
      <c r="E191" s="215" t="s">
        <v>464</v>
      </c>
      <c r="F191" s="216" t="s">
        <v>465</v>
      </c>
      <c r="G191" s="217" t="s">
        <v>151</v>
      </c>
      <c r="H191" s="218">
        <v>5</v>
      </c>
      <c r="I191" s="219"/>
      <c r="J191" s="220">
        <f>ROUND(I191*H191,2)</f>
        <v>0</v>
      </c>
      <c r="K191" s="216" t="s">
        <v>259</v>
      </c>
      <c r="L191" s="221"/>
      <c r="M191" s="222" t="s">
        <v>19</v>
      </c>
      <c r="N191" s="223" t="s">
        <v>41</v>
      </c>
      <c r="O191" s="83"/>
      <c r="P191" s="210">
        <f>O191*H191</f>
        <v>0</v>
      </c>
      <c r="Q191" s="210">
        <v>0.00076999999999999996</v>
      </c>
      <c r="R191" s="210">
        <f>Q191*H191</f>
        <v>0.0038499999999999997</v>
      </c>
      <c r="S191" s="210">
        <v>0</v>
      </c>
      <c r="T191" s="21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2" t="s">
        <v>307</v>
      </c>
      <c r="AT191" s="212" t="s">
        <v>139</v>
      </c>
      <c r="AU191" s="212" t="s">
        <v>80</v>
      </c>
      <c r="AY191" s="16" t="s">
        <v>130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6" t="s">
        <v>78</v>
      </c>
      <c r="BK191" s="213">
        <f>ROUND(I191*H191,2)</f>
        <v>0</v>
      </c>
      <c r="BL191" s="16" t="s">
        <v>184</v>
      </c>
      <c r="BM191" s="212" t="s">
        <v>466</v>
      </c>
    </row>
    <row r="192" s="2" customFormat="1" ht="21.75" customHeight="1">
      <c r="A192" s="37"/>
      <c r="B192" s="38"/>
      <c r="C192" s="201" t="s">
        <v>467</v>
      </c>
      <c r="D192" s="201" t="s">
        <v>132</v>
      </c>
      <c r="E192" s="202" t="s">
        <v>468</v>
      </c>
      <c r="F192" s="203" t="s">
        <v>469</v>
      </c>
      <c r="G192" s="204" t="s">
        <v>276</v>
      </c>
      <c r="H192" s="205">
        <v>298</v>
      </c>
      <c r="I192" s="206"/>
      <c r="J192" s="207">
        <f>ROUND(I192*H192,2)</f>
        <v>0</v>
      </c>
      <c r="K192" s="203" t="s">
        <v>259</v>
      </c>
      <c r="L192" s="43"/>
      <c r="M192" s="208" t="s">
        <v>19</v>
      </c>
      <c r="N192" s="209" t="s">
        <v>41</v>
      </c>
      <c r="O192" s="83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2" t="s">
        <v>184</v>
      </c>
      <c r="AT192" s="212" t="s">
        <v>132</v>
      </c>
      <c r="AU192" s="212" t="s">
        <v>80</v>
      </c>
      <c r="AY192" s="16" t="s">
        <v>130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6" t="s">
        <v>78</v>
      </c>
      <c r="BK192" s="213">
        <f>ROUND(I192*H192,2)</f>
        <v>0</v>
      </c>
      <c r="BL192" s="16" t="s">
        <v>184</v>
      </c>
      <c r="BM192" s="212" t="s">
        <v>470</v>
      </c>
    </row>
    <row r="193" s="2" customFormat="1">
      <c r="A193" s="37"/>
      <c r="B193" s="38"/>
      <c r="C193" s="39"/>
      <c r="D193" s="226" t="s">
        <v>261</v>
      </c>
      <c r="E193" s="39"/>
      <c r="F193" s="227" t="s">
        <v>471</v>
      </c>
      <c r="G193" s="39"/>
      <c r="H193" s="39"/>
      <c r="I193" s="228"/>
      <c r="J193" s="39"/>
      <c r="K193" s="39"/>
      <c r="L193" s="43"/>
      <c r="M193" s="229"/>
      <c r="N193" s="23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261</v>
      </c>
      <c r="AU193" s="16" t="s">
        <v>80</v>
      </c>
    </row>
    <row r="194" s="2" customFormat="1" ht="21.75" customHeight="1">
      <c r="A194" s="37"/>
      <c r="B194" s="38"/>
      <c r="C194" s="201" t="s">
        <v>472</v>
      </c>
      <c r="D194" s="201" t="s">
        <v>132</v>
      </c>
      <c r="E194" s="202" t="s">
        <v>473</v>
      </c>
      <c r="F194" s="203" t="s">
        <v>474</v>
      </c>
      <c r="G194" s="204" t="s">
        <v>276</v>
      </c>
      <c r="H194" s="205">
        <v>91</v>
      </c>
      <c r="I194" s="206"/>
      <c r="J194" s="207">
        <f>ROUND(I194*H194,2)</f>
        <v>0</v>
      </c>
      <c r="K194" s="203" t="s">
        <v>259</v>
      </c>
      <c r="L194" s="43"/>
      <c r="M194" s="208" t="s">
        <v>19</v>
      </c>
      <c r="N194" s="209" t="s">
        <v>41</v>
      </c>
      <c r="O194" s="83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2" t="s">
        <v>184</v>
      </c>
      <c r="AT194" s="212" t="s">
        <v>132</v>
      </c>
      <c r="AU194" s="212" t="s">
        <v>80</v>
      </c>
      <c r="AY194" s="16" t="s">
        <v>130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6" t="s">
        <v>78</v>
      </c>
      <c r="BK194" s="213">
        <f>ROUND(I194*H194,2)</f>
        <v>0</v>
      </c>
      <c r="BL194" s="16" t="s">
        <v>184</v>
      </c>
      <c r="BM194" s="212" t="s">
        <v>475</v>
      </c>
    </row>
    <row r="195" s="2" customFormat="1">
      <c r="A195" s="37"/>
      <c r="B195" s="38"/>
      <c r="C195" s="39"/>
      <c r="D195" s="226" t="s">
        <v>261</v>
      </c>
      <c r="E195" s="39"/>
      <c r="F195" s="227" t="s">
        <v>476</v>
      </c>
      <c r="G195" s="39"/>
      <c r="H195" s="39"/>
      <c r="I195" s="228"/>
      <c r="J195" s="39"/>
      <c r="K195" s="39"/>
      <c r="L195" s="43"/>
      <c r="M195" s="229"/>
      <c r="N195" s="23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261</v>
      </c>
      <c r="AU195" s="16" t="s">
        <v>80</v>
      </c>
    </row>
    <row r="196" s="2" customFormat="1" ht="16.5" customHeight="1">
      <c r="A196" s="37"/>
      <c r="B196" s="38"/>
      <c r="C196" s="214" t="s">
        <v>477</v>
      </c>
      <c r="D196" s="214" t="s">
        <v>139</v>
      </c>
      <c r="E196" s="215" t="s">
        <v>478</v>
      </c>
      <c r="F196" s="216" t="s">
        <v>479</v>
      </c>
      <c r="G196" s="217" t="s">
        <v>276</v>
      </c>
      <c r="H196" s="218">
        <v>40</v>
      </c>
      <c r="I196" s="219"/>
      <c r="J196" s="220">
        <f>ROUND(I196*H196,2)</f>
        <v>0</v>
      </c>
      <c r="K196" s="216" t="s">
        <v>19</v>
      </c>
      <c r="L196" s="221"/>
      <c r="M196" s="222" t="s">
        <v>19</v>
      </c>
      <c r="N196" s="223" t="s">
        <v>41</v>
      </c>
      <c r="O196" s="83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2" t="s">
        <v>307</v>
      </c>
      <c r="AT196" s="212" t="s">
        <v>139</v>
      </c>
      <c r="AU196" s="212" t="s">
        <v>80</v>
      </c>
      <c r="AY196" s="16" t="s">
        <v>130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6" t="s">
        <v>78</v>
      </c>
      <c r="BK196" s="213">
        <f>ROUND(I196*H196,2)</f>
        <v>0</v>
      </c>
      <c r="BL196" s="16" t="s">
        <v>184</v>
      </c>
      <c r="BM196" s="212" t="s">
        <v>480</v>
      </c>
    </row>
    <row r="197" s="2" customFormat="1" ht="16.5" customHeight="1">
      <c r="A197" s="37"/>
      <c r="B197" s="38"/>
      <c r="C197" s="214" t="s">
        <v>481</v>
      </c>
      <c r="D197" s="214" t="s">
        <v>139</v>
      </c>
      <c r="E197" s="215" t="s">
        <v>482</v>
      </c>
      <c r="F197" s="216" t="s">
        <v>483</v>
      </c>
      <c r="G197" s="217" t="s">
        <v>276</v>
      </c>
      <c r="H197" s="218">
        <v>120</v>
      </c>
      <c r="I197" s="219"/>
      <c r="J197" s="220">
        <f>ROUND(I197*H197,2)</f>
        <v>0</v>
      </c>
      <c r="K197" s="216" t="s">
        <v>19</v>
      </c>
      <c r="L197" s="221"/>
      <c r="M197" s="222" t="s">
        <v>19</v>
      </c>
      <c r="N197" s="223" t="s">
        <v>41</v>
      </c>
      <c r="O197" s="83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2" t="s">
        <v>307</v>
      </c>
      <c r="AT197" s="212" t="s">
        <v>139</v>
      </c>
      <c r="AU197" s="212" t="s">
        <v>80</v>
      </c>
      <c r="AY197" s="16" t="s">
        <v>130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6" t="s">
        <v>78</v>
      </c>
      <c r="BK197" s="213">
        <f>ROUND(I197*H197,2)</f>
        <v>0</v>
      </c>
      <c r="BL197" s="16" t="s">
        <v>184</v>
      </c>
      <c r="BM197" s="212" t="s">
        <v>484</v>
      </c>
    </row>
    <row r="198" s="2" customFormat="1" ht="16.5" customHeight="1">
      <c r="A198" s="37"/>
      <c r="B198" s="38"/>
      <c r="C198" s="214" t="s">
        <v>485</v>
      </c>
      <c r="D198" s="214" t="s">
        <v>139</v>
      </c>
      <c r="E198" s="215" t="s">
        <v>486</v>
      </c>
      <c r="F198" s="216" t="s">
        <v>487</v>
      </c>
      <c r="G198" s="217" t="s">
        <v>276</v>
      </c>
      <c r="H198" s="218">
        <v>233</v>
      </c>
      <c r="I198" s="219"/>
      <c r="J198" s="220">
        <f>ROUND(I198*H198,2)</f>
        <v>0</v>
      </c>
      <c r="K198" s="216" t="s">
        <v>19</v>
      </c>
      <c r="L198" s="221"/>
      <c r="M198" s="222" t="s">
        <v>19</v>
      </c>
      <c r="N198" s="223" t="s">
        <v>41</v>
      </c>
      <c r="O198" s="83"/>
      <c r="P198" s="210">
        <f>O198*H198</f>
        <v>0</v>
      </c>
      <c r="Q198" s="210">
        <v>1.0000000000000001E-05</v>
      </c>
      <c r="R198" s="210">
        <f>Q198*H198</f>
        <v>0.00233</v>
      </c>
      <c r="S198" s="210">
        <v>0</v>
      </c>
      <c r="T198" s="21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2" t="s">
        <v>307</v>
      </c>
      <c r="AT198" s="212" t="s">
        <v>139</v>
      </c>
      <c r="AU198" s="212" t="s">
        <v>80</v>
      </c>
      <c r="AY198" s="16" t="s">
        <v>130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6" t="s">
        <v>78</v>
      </c>
      <c r="BK198" s="213">
        <f>ROUND(I198*H198,2)</f>
        <v>0</v>
      </c>
      <c r="BL198" s="16" t="s">
        <v>184</v>
      </c>
      <c r="BM198" s="212" t="s">
        <v>488</v>
      </c>
    </row>
    <row r="199" s="2" customFormat="1" ht="16.5" customHeight="1">
      <c r="A199" s="37"/>
      <c r="B199" s="38"/>
      <c r="C199" s="214" t="s">
        <v>489</v>
      </c>
      <c r="D199" s="214" t="s">
        <v>139</v>
      </c>
      <c r="E199" s="215" t="s">
        <v>490</v>
      </c>
      <c r="F199" s="216" t="s">
        <v>491</v>
      </c>
      <c r="G199" s="217" t="s">
        <v>276</v>
      </c>
      <c r="H199" s="218">
        <v>18</v>
      </c>
      <c r="I199" s="219"/>
      <c r="J199" s="220">
        <f>ROUND(I199*H199,2)</f>
        <v>0</v>
      </c>
      <c r="K199" s="216" t="s">
        <v>19</v>
      </c>
      <c r="L199" s="221"/>
      <c r="M199" s="222" t="s">
        <v>19</v>
      </c>
      <c r="N199" s="223" t="s">
        <v>41</v>
      </c>
      <c r="O199" s="83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2" t="s">
        <v>307</v>
      </c>
      <c r="AT199" s="212" t="s">
        <v>139</v>
      </c>
      <c r="AU199" s="212" t="s">
        <v>80</v>
      </c>
      <c r="AY199" s="16" t="s">
        <v>130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6" t="s">
        <v>78</v>
      </c>
      <c r="BK199" s="213">
        <f>ROUND(I199*H199,2)</f>
        <v>0</v>
      </c>
      <c r="BL199" s="16" t="s">
        <v>184</v>
      </c>
      <c r="BM199" s="212" t="s">
        <v>492</v>
      </c>
    </row>
    <row r="200" s="2" customFormat="1" ht="24.15" customHeight="1">
      <c r="A200" s="37"/>
      <c r="B200" s="38"/>
      <c r="C200" s="201" t="s">
        <v>493</v>
      </c>
      <c r="D200" s="201" t="s">
        <v>132</v>
      </c>
      <c r="E200" s="202" t="s">
        <v>494</v>
      </c>
      <c r="F200" s="203" t="s">
        <v>495</v>
      </c>
      <c r="G200" s="204" t="s">
        <v>276</v>
      </c>
      <c r="H200" s="205">
        <v>42</v>
      </c>
      <c r="I200" s="206"/>
      <c r="J200" s="207">
        <f>ROUND(I200*H200,2)</f>
        <v>0</v>
      </c>
      <c r="K200" s="203" t="s">
        <v>259</v>
      </c>
      <c r="L200" s="43"/>
      <c r="M200" s="208" t="s">
        <v>19</v>
      </c>
      <c r="N200" s="209" t="s">
        <v>41</v>
      </c>
      <c r="O200" s="83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2" t="s">
        <v>184</v>
      </c>
      <c r="AT200" s="212" t="s">
        <v>132</v>
      </c>
      <c r="AU200" s="212" t="s">
        <v>80</v>
      </c>
      <c r="AY200" s="16" t="s">
        <v>130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6" t="s">
        <v>78</v>
      </c>
      <c r="BK200" s="213">
        <f>ROUND(I200*H200,2)</f>
        <v>0</v>
      </c>
      <c r="BL200" s="16" t="s">
        <v>184</v>
      </c>
      <c r="BM200" s="212" t="s">
        <v>496</v>
      </c>
    </row>
    <row r="201" s="2" customFormat="1">
      <c r="A201" s="37"/>
      <c r="B201" s="38"/>
      <c r="C201" s="39"/>
      <c r="D201" s="226" t="s">
        <v>261</v>
      </c>
      <c r="E201" s="39"/>
      <c r="F201" s="227" t="s">
        <v>497</v>
      </c>
      <c r="G201" s="39"/>
      <c r="H201" s="39"/>
      <c r="I201" s="228"/>
      <c r="J201" s="39"/>
      <c r="K201" s="39"/>
      <c r="L201" s="43"/>
      <c r="M201" s="229"/>
      <c r="N201" s="23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261</v>
      </c>
      <c r="AU201" s="16" t="s">
        <v>80</v>
      </c>
    </row>
    <row r="202" s="2" customFormat="1" ht="16.5" customHeight="1">
      <c r="A202" s="37"/>
      <c r="B202" s="38"/>
      <c r="C202" s="214" t="s">
        <v>498</v>
      </c>
      <c r="D202" s="214" t="s">
        <v>139</v>
      </c>
      <c r="E202" s="215" t="s">
        <v>499</v>
      </c>
      <c r="F202" s="216" t="s">
        <v>500</v>
      </c>
      <c r="G202" s="217" t="s">
        <v>276</v>
      </c>
      <c r="H202" s="218">
        <v>17</v>
      </c>
      <c r="I202" s="219"/>
      <c r="J202" s="220">
        <f>ROUND(I202*H202,2)</f>
        <v>0</v>
      </c>
      <c r="K202" s="216" t="s">
        <v>259</v>
      </c>
      <c r="L202" s="221"/>
      <c r="M202" s="222" t="s">
        <v>19</v>
      </c>
      <c r="N202" s="223" t="s">
        <v>41</v>
      </c>
      <c r="O202" s="83"/>
      <c r="P202" s="210">
        <f>O202*H202</f>
        <v>0</v>
      </c>
      <c r="Q202" s="210">
        <v>4.0000000000000003E-05</v>
      </c>
      <c r="R202" s="210">
        <f>Q202*H202</f>
        <v>0.00068000000000000005</v>
      </c>
      <c r="S202" s="210">
        <v>0</v>
      </c>
      <c r="T202" s="21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2" t="s">
        <v>307</v>
      </c>
      <c r="AT202" s="212" t="s">
        <v>139</v>
      </c>
      <c r="AU202" s="212" t="s">
        <v>80</v>
      </c>
      <c r="AY202" s="16" t="s">
        <v>130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6" t="s">
        <v>78</v>
      </c>
      <c r="BK202" s="213">
        <f>ROUND(I202*H202,2)</f>
        <v>0</v>
      </c>
      <c r="BL202" s="16" t="s">
        <v>184</v>
      </c>
      <c r="BM202" s="212" t="s">
        <v>501</v>
      </c>
    </row>
    <row r="203" s="2" customFormat="1" ht="16.5" customHeight="1">
      <c r="A203" s="37"/>
      <c r="B203" s="38"/>
      <c r="C203" s="214" t="s">
        <v>502</v>
      </c>
      <c r="D203" s="214" t="s">
        <v>139</v>
      </c>
      <c r="E203" s="215" t="s">
        <v>503</v>
      </c>
      <c r="F203" s="216" t="s">
        <v>504</v>
      </c>
      <c r="G203" s="217" t="s">
        <v>276</v>
      </c>
      <c r="H203" s="218">
        <v>10</v>
      </c>
      <c r="I203" s="219"/>
      <c r="J203" s="220">
        <f>ROUND(I203*H203,2)</f>
        <v>0</v>
      </c>
      <c r="K203" s="216" t="s">
        <v>259</v>
      </c>
      <c r="L203" s="221"/>
      <c r="M203" s="222" t="s">
        <v>19</v>
      </c>
      <c r="N203" s="223" t="s">
        <v>41</v>
      </c>
      <c r="O203" s="83"/>
      <c r="P203" s="210">
        <f>O203*H203</f>
        <v>0</v>
      </c>
      <c r="Q203" s="210">
        <v>4.0000000000000003E-05</v>
      </c>
      <c r="R203" s="210">
        <f>Q203*H203</f>
        <v>0.00040000000000000002</v>
      </c>
      <c r="S203" s="210">
        <v>0</v>
      </c>
      <c r="T203" s="21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2" t="s">
        <v>307</v>
      </c>
      <c r="AT203" s="212" t="s">
        <v>139</v>
      </c>
      <c r="AU203" s="212" t="s">
        <v>80</v>
      </c>
      <c r="AY203" s="16" t="s">
        <v>130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6" t="s">
        <v>78</v>
      </c>
      <c r="BK203" s="213">
        <f>ROUND(I203*H203,2)</f>
        <v>0</v>
      </c>
      <c r="BL203" s="16" t="s">
        <v>184</v>
      </c>
      <c r="BM203" s="212" t="s">
        <v>505</v>
      </c>
    </row>
    <row r="204" s="2" customFormat="1" ht="16.5" customHeight="1">
      <c r="A204" s="37"/>
      <c r="B204" s="38"/>
      <c r="C204" s="214" t="s">
        <v>506</v>
      </c>
      <c r="D204" s="214" t="s">
        <v>139</v>
      </c>
      <c r="E204" s="215" t="s">
        <v>507</v>
      </c>
      <c r="F204" s="216" t="s">
        <v>508</v>
      </c>
      <c r="G204" s="217" t="s">
        <v>276</v>
      </c>
      <c r="H204" s="218">
        <v>3</v>
      </c>
      <c r="I204" s="219"/>
      <c r="J204" s="220">
        <f>ROUND(I204*H204,2)</f>
        <v>0</v>
      </c>
      <c r="K204" s="216" t="s">
        <v>259</v>
      </c>
      <c r="L204" s="221"/>
      <c r="M204" s="222" t="s">
        <v>19</v>
      </c>
      <c r="N204" s="223" t="s">
        <v>41</v>
      </c>
      <c r="O204" s="83"/>
      <c r="P204" s="210">
        <f>O204*H204</f>
        <v>0</v>
      </c>
      <c r="Q204" s="210">
        <v>5.0000000000000002E-05</v>
      </c>
      <c r="R204" s="210">
        <f>Q204*H204</f>
        <v>0.00015000000000000001</v>
      </c>
      <c r="S204" s="210">
        <v>0</v>
      </c>
      <c r="T204" s="21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2" t="s">
        <v>307</v>
      </c>
      <c r="AT204" s="212" t="s">
        <v>139</v>
      </c>
      <c r="AU204" s="212" t="s">
        <v>80</v>
      </c>
      <c r="AY204" s="16" t="s">
        <v>130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16" t="s">
        <v>78</v>
      </c>
      <c r="BK204" s="213">
        <f>ROUND(I204*H204,2)</f>
        <v>0</v>
      </c>
      <c r="BL204" s="16" t="s">
        <v>184</v>
      </c>
      <c r="BM204" s="212" t="s">
        <v>509</v>
      </c>
    </row>
    <row r="205" s="2" customFormat="1" ht="16.5" customHeight="1">
      <c r="A205" s="37"/>
      <c r="B205" s="38"/>
      <c r="C205" s="214" t="s">
        <v>510</v>
      </c>
      <c r="D205" s="214" t="s">
        <v>139</v>
      </c>
      <c r="E205" s="215" t="s">
        <v>511</v>
      </c>
      <c r="F205" s="216" t="s">
        <v>512</v>
      </c>
      <c r="G205" s="217" t="s">
        <v>276</v>
      </c>
      <c r="H205" s="218">
        <v>10</v>
      </c>
      <c r="I205" s="219"/>
      <c r="J205" s="220">
        <f>ROUND(I205*H205,2)</f>
        <v>0</v>
      </c>
      <c r="K205" s="216" t="s">
        <v>259</v>
      </c>
      <c r="L205" s="221"/>
      <c r="M205" s="222" t="s">
        <v>19</v>
      </c>
      <c r="N205" s="223" t="s">
        <v>41</v>
      </c>
      <c r="O205" s="83"/>
      <c r="P205" s="210">
        <f>O205*H205</f>
        <v>0</v>
      </c>
      <c r="Q205" s="210">
        <v>4.0000000000000003E-05</v>
      </c>
      <c r="R205" s="210">
        <f>Q205*H205</f>
        <v>0.00040000000000000002</v>
      </c>
      <c r="S205" s="210">
        <v>0</v>
      </c>
      <c r="T205" s="21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2" t="s">
        <v>307</v>
      </c>
      <c r="AT205" s="212" t="s">
        <v>139</v>
      </c>
      <c r="AU205" s="212" t="s">
        <v>80</v>
      </c>
      <c r="AY205" s="16" t="s">
        <v>130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6" t="s">
        <v>78</v>
      </c>
      <c r="BK205" s="213">
        <f>ROUND(I205*H205,2)</f>
        <v>0</v>
      </c>
      <c r="BL205" s="16" t="s">
        <v>184</v>
      </c>
      <c r="BM205" s="212" t="s">
        <v>513</v>
      </c>
    </row>
    <row r="206" s="2" customFormat="1" ht="16.5" customHeight="1">
      <c r="A206" s="37"/>
      <c r="B206" s="38"/>
      <c r="C206" s="214" t="s">
        <v>514</v>
      </c>
      <c r="D206" s="214" t="s">
        <v>139</v>
      </c>
      <c r="E206" s="215" t="s">
        <v>515</v>
      </c>
      <c r="F206" s="216" t="s">
        <v>516</v>
      </c>
      <c r="G206" s="217" t="s">
        <v>276</v>
      </c>
      <c r="H206" s="218">
        <v>2</v>
      </c>
      <c r="I206" s="219"/>
      <c r="J206" s="220">
        <f>ROUND(I206*H206,2)</f>
        <v>0</v>
      </c>
      <c r="K206" s="216" t="s">
        <v>259</v>
      </c>
      <c r="L206" s="221"/>
      <c r="M206" s="222" t="s">
        <v>19</v>
      </c>
      <c r="N206" s="223" t="s">
        <v>41</v>
      </c>
      <c r="O206" s="83"/>
      <c r="P206" s="210">
        <f>O206*H206</f>
        <v>0</v>
      </c>
      <c r="Q206" s="210">
        <v>6.0000000000000002E-05</v>
      </c>
      <c r="R206" s="210">
        <f>Q206*H206</f>
        <v>0.00012</v>
      </c>
      <c r="S206" s="210">
        <v>0</v>
      </c>
      <c r="T206" s="21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2" t="s">
        <v>307</v>
      </c>
      <c r="AT206" s="212" t="s">
        <v>139</v>
      </c>
      <c r="AU206" s="212" t="s">
        <v>80</v>
      </c>
      <c r="AY206" s="16" t="s">
        <v>130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6" t="s">
        <v>78</v>
      </c>
      <c r="BK206" s="213">
        <f>ROUND(I206*H206,2)</f>
        <v>0</v>
      </c>
      <c r="BL206" s="16" t="s">
        <v>184</v>
      </c>
      <c r="BM206" s="212" t="s">
        <v>517</v>
      </c>
    </row>
    <row r="207" s="2" customFormat="1" ht="21.75" customHeight="1">
      <c r="A207" s="37"/>
      <c r="B207" s="38"/>
      <c r="C207" s="201" t="s">
        <v>518</v>
      </c>
      <c r="D207" s="201" t="s">
        <v>132</v>
      </c>
      <c r="E207" s="202" t="s">
        <v>519</v>
      </c>
      <c r="F207" s="203" t="s">
        <v>520</v>
      </c>
      <c r="G207" s="204" t="s">
        <v>276</v>
      </c>
      <c r="H207" s="205">
        <v>1</v>
      </c>
      <c r="I207" s="206"/>
      <c r="J207" s="207">
        <f>ROUND(I207*H207,2)</f>
        <v>0</v>
      </c>
      <c r="K207" s="203" t="s">
        <v>521</v>
      </c>
      <c r="L207" s="43"/>
      <c r="M207" s="208" t="s">
        <v>19</v>
      </c>
      <c r="N207" s="209" t="s">
        <v>41</v>
      </c>
      <c r="O207" s="83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2" t="s">
        <v>184</v>
      </c>
      <c r="AT207" s="212" t="s">
        <v>132</v>
      </c>
      <c r="AU207" s="212" t="s">
        <v>80</v>
      </c>
      <c r="AY207" s="16" t="s">
        <v>130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6" t="s">
        <v>78</v>
      </c>
      <c r="BK207" s="213">
        <f>ROUND(I207*H207,2)</f>
        <v>0</v>
      </c>
      <c r="BL207" s="16" t="s">
        <v>184</v>
      </c>
      <c r="BM207" s="212" t="s">
        <v>522</v>
      </c>
    </row>
    <row r="208" s="2" customFormat="1">
      <c r="A208" s="37"/>
      <c r="B208" s="38"/>
      <c r="C208" s="39"/>
      <c r="D208" s="226" t="s">
        <v>261</v>
      </c>
      <c r="E208" s="39"/>
      <c r="F208" s="227" t="s">
        <v>523</v>
      </c>
      <c r="G208" s="39"/>
      <c r="H208" s="39"/>
      <c r="I208" s="228"/>
      <c r="J208" s="39"/>
      <c r="K208" s="39"/>
      <c r="L208" s="43"/>
      <c r="M208" s="229"/>
      <c r="N208" s="23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261</v>
      </c>
      <c r="AU208" s="16" t="s">
        <v>80</v>
      </c>
    </row>
    <row r="209" s="2" customFormat="1" ht="16.5" customHeight="1">
      <c r="A209" s="37"/>
      <c r="B209" s="38"/>
      <c r="C209" s="214" t="s">
        <v>524</v>
      </c>
      <c r="D209" s="214" t="s">
        <v>139</v>
      </c>
      <c r="E209" s="215" t="s">
        <v>525</v>
      </c>
      <c r="F209" s="216" t="s">
        <v>526</v>
      </c>
      <c r="G209" s="217" t="s">
        <v>276</v>
      </c>
      <c r="H209" s="218">
        <v>1</v>
      </c>
      <c r="I209" s="219"/>
      <c r="J209" s="220">
        <f>ROUND(I209*H209,2)</f>
        <v>0</v>
      </c>
      <c r="K209" s="216" t="s">
        <v>19</v>
      </c>
      <c r="L209" s="221"/>
      <c r="M209" s="222" t="s">
        <v>19</v>
      </c>
      <c r="N209" s="223" t="s">
        <v>41</v>
      </c>
      <c r="O209" s="83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2" t="s">
        <v>307</v>
      </c>
      <c r="AT209" s="212" t="s">
        <v>139</v>
      </c>
      <c r="AU209" s="212" t="s">
        <v>80</v>
      </c>
      <c r="AY209" s="16" t="s">
        <v>130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6" t="s">
        <v>78</v>
      </c>
      <c r="BK209" s="213">
        <f>ROUND(I209*H209,2)</f>
        <v>0</v>
      </c>
      <c r="BL209" s="16" t="s">
        <v>184</v>
      </c>
      <c r="BM209" s="212" t="s">
        <v>527</v>
      </c>
    </row>
    <row r="210" s="2" customFormat="1" ht="16.5" customHeight="1">
      <c r="A210" s="37"/>
      <c r="B210" s="38"/>
      <c r="C210" s="201" t="s">
        <v>528</v>
      </c>
      <c r="D210" s="201" t="s">
        <v>132</v>
      </c>
      <c r="E210" s="202" t="s">
        <v>529</v>
      </c>
      <c r="F210" s="203" t="s">
        <v>530</v>
      </c>
      <c r="G210" s="204" t="s">
        <v>276</v>
      </c>
      <c r="H210" s="205">
        <v>2</v>
      </c>
      <c r="I210" s="206"/>
      <c r="J210" s="207">
        <f>ROUND(I210*H210,2)</f>
        <v>0</v>
      </c>
      <c r="K210" s="203" t="s">
        <v>19</v>
      </c>
      <c r="L210" s="43"/>
      <c r="M210" s="208" t="s">
        <v>19</v>
      </c>
      <c r="N210" s="209" t="s">
        <v>41</v>
      </c>
      <c r="O210" s="83"/>
      <c r="P210" s="210">
        <f>O210*H210</f>
        <v>0</v>
      </c>
      <c r="Q210" s="210">
        <v>0</v>
      </c>
      <c r="R210" s="210">
        <f>Q210*H210</f>
        <v>0</v>
      </c>
      <c r="S210" s="210">
        <v>0</v>
      </c>
      <c r="T210" s="21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2" t="s">
        <v>184</v>
      </c>
      <c r="AT210" s="212" t="s">
        <v>132</v>
      </c>
      <c r="AU210" s="212" t="s">
        <v>80</v>
      </c>
      <c r="AY210" s="16" t="s">
        <v>130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6" t="s">
        <v>78</v>
      </c>
      <c r="BK210" s="213">
        <f>ROUND(I210*H210,2)</f>
        <v>0</v>
      </c>
      <c r="BL210" s="16" t="s">
        <v>184</v>
      </c>
      <c r="BM210" s="212" t="s">
        <v>531</v>
      </c>
    </row>
    <row r="211" s="2" customFormat="1" ht="16.5" customHeight="1">
      <c r="A211" s="37"/>
      <c r="B211" s="38"/>
      <c r="C211" s="214" t="s">
        <v>532</v>
      </c>
      <c r="D211" s="214" t="s">
        <v>139</v>
      </c>
      <c r="E211" s="215" t="s">
        <v>533</v>
      </c>
      <c r="F211" s="216" t="s">
        <v>534</v>
      </c>
      <c r="G211" s="217" t="s">
        <v>276</v>
      </c>
      <c r="H211" s="218">
        <v>2</v>
      </c>
      <c r="I211" s="219"/>
      <c r="J211" s="220">
        <f>ROUND(I211*H211,2)</f>
        <v>0</v>
      </c>
      <c r="K211" s="216" t="s">
        <v>19</v>
      </c>
      <c r="L211" s="221"/>
      <c r="M211" s="222" t="s">
        <v>19</v>
      </c>
      <c r="N211" s="223" t="s">
        <v>41</v>
      </c>
      <c r="O211" s="83"/>
      <c r="P211" s="210">
        <f>O211*H211</f>
        <v>0</v>
      </c>
      <c r="Q211" s="210">
        <v>0</v>
      </c>
      <c r="R211" s="210">
        <f>Q211*H211</f>
        <v>0</v>
      </c>
      <c r="S211" s="210">
        <v>0</v>
      </c>
      <c r="T211" s="21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2" t="s">
        <v>307</v>
      </c>
      <c r="AT211" s="212" t="s">
        <v>139</v>
      </c>
      <c r="AU211" s="212" t="s">
        <v>80</v>
      </c>
      <c r="AY211" s="16" t="s">
        <v>130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6" t="s">
        <v>78</v>
      </c>
      <c r="BK211" s="213">
        <f>ROUND(I211*H211,2)</f>
        <v>0</v>
      </c>
      <c r="BL211" s="16" t="s">
        <v>184</v>
      </c>
      <c r="BM211" s="212" t="s">
        <v>535</v>
      </c>
    </row>
    <row r="212" s="2" customFormat="1" ht="21.75" customHeight="1">
      <c r="A212" s="37"/>
      <c r="B212" s="38"/>
      <c r="C212" s="201" t="s">
        <v>536</v>
      </c>
      <c r="D212" s="201" t="s">
        <v>132</v>
      </c>
      <c r="E212" s="202" t="s">
        <v>537</v>
      </c>
      <c r="F212" s="203" t="s">
        <v>520</v>
      </c>
      <c r="G212" s="204" t="s">
        <v>276</v>
      </c>
      <c r="H212" s="205">
        <v>1</v>
      </c>
      <c r="I212" s="206"/>
      <c r="J212" s="207">
        <f>ROUND(I212*H212,2)</f>
        <v>0</v>
      </c>
      <c r="K212" s="203" t="s">
        <v>259</v>
      </c>
      <c r="L212" s="43"/>
      <c r="M212" s="208" t="s">
        <v>19</v>
      </c>
      <c r="N212" s="209" t="s">
        <v>41</v>
      </c>
      <c r="O212" s="83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2" t="s">
        <v>184</v>
      </c>
      <c r="AT212" s="212" t="s">
        <v>132</v>
      </c>
      <c r="AU212" s="212" t="s">
        <v>80</v>
      </c>
      <c r="AY212" s="16" t="s">
        <v>130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6" t="s">
        <v>78</v>
      </c>
      <c r="BK212" s="213">
        <f>ROUND(I212*H212,2)</f>
        <v>0</v>
      </c>
      <c r="BL212" s="16" t="s">
        <v>184</v>
      </c>
      <c r="BM212" s="212" t="s">
        <v>538</v>
      </c>
    </row>
    <row r="213" s="2" customFormat="1">
      <c r="A213" s="37"/>
      <c r="B213" s="38"/>
      <c r="C213" s="39"/>
      <c r="D213" s="226" t="s">
        <v>261</v>
      </c>
      <c r="E213" s="39"/>
      <c r="F213" s="227" t="s">
        <v>539</v>
      </c>
      <c r="G213" s="39"/>
      <c r="H213" s="39"/>
      <c r="I213" s="228"/>
      <c r="J213" s="39"/>
      <c r="K213" s="39"/>
      <c r="L213" s="43"/>
      <c r="M213" s="229"/>
      <c r="N213" s="23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261</v>
      </c>
      <c r="AU213" s="16" t="s">
        <v>80</v>
      </c>
    </row>
    <row r="214" s="2" customFormat="1" ht="16.5" customHeight="1">
      <c r="A214" s="37"/>
      <c r="B214" s="38"/>
      <c r="C214" s="214" t="s">
        <v>540</v>
      </c>
      <c r="D214" s="214" t="s">
        <v>139</v>
      </c>
      <c r="E214" s="215" t="s">
        <v>541</v>
      </c>
      <c r="F214" s="216" t="s">
        <v>542</v>
      </c>
      <c r="G214" s="217" t="s">
        <v>276</v>
      </c>
      <c r="H214" s="218">
        <v>1</v>
      </c>
      <c r="I214" s="219"/>
      <c r="J214" s="220">
        <f>ROUND(I214*H214,2)</f>
        <v>0</v>
      </c>
      <c r="K214" s="216" t="s">
        <v>521</v>
      </c>
      <c r="L214" s="221"/>
      <c r="M214" s="222" t="s">
        <v>19</v>
      </c>
      <c r="N214" s="223" t="s">
        <v>41</v>
      </c>
      <c r="O214" s="83"/>
      <c r="P214" s="210">
        <f>O214*H214</f>
        <v>0</v>
      </c>
      <c r="Q214" s="210">
        <v>0.00029</v>
      </c>
      <c r="R214" s="210">
        <f>Q214*H214</f>
        <v>0.00029</v>
      </c>
      <c r="S214" s="210">
        <v>0</v>
      </c>
      <c r="T214" s="21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2" t="s">
        <v>307</v>
      </c>
      <c r="AT214" s="212" t="s">
        <v>139</v>
      </c>
      <c r="AU214" s="212" t="s">
        <v>80</v>
      </c>
      <c r="AY214" s="16" t="s">
        <v>130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6" t="s">
        <v>78</v>
      </c>
      <c r="BK214" s="213">
        <f>ROUND(I214*H214,2)</f>
        <v>0</v>
      </c>
      <c r="BL214" s="16" t="s">
        <v>184</v>
      </c>
      <c r="BM214" s="212" t="s">
        <v>543</v>
      </c>
    </row>
    <row r="215" s="2" customFormat="1" ht="24.15" customHeight="1">
      <c r="A215" s="37"/>
      <c r="B215" s="38"/>
      <c r="C215" s="201" t="s">
        <v>544</v>
      </c>
      <c r="D215" s="201" t="s">
        <v>132</v>
      </c>
      <c r="E215" s="202" t="s">
        <v>545</v>
      </c>
      <c r="F215" s="203" t="s">
        <v>546</v>
      </c>
      <c r="G215" s="204" t="s">
        <v>276</v>
      </c>
      <c r="H215" s="205">
        <v>51</v>
      </c>
      <c r="I215" s="206"/>
      <c r="J215" s="207">
        <f>ROUND(I215*H215,2)</f>
        <v>0</v>
      </c>
      <c r="K215" s="203" t="s">
        <v>259</v>
      </c>
      <c r="L215" s="43"/>
      <c r="M215" s="208" t="s">
        <v>19</v>
      </c>
      <c r="N215" s="209" t="s">
        <v>41</v>
      </c>
      <c r="O215" s="83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2" t="s">
        <v>184</v>
      </c>
      <c r="AT215" s="212" t="s">
        <v>132</v>
      </c>
      <c r="AU215" s="212" t="s">
        <v>80</v>
      </c>
      <c r="AY215" s="16" t="s">
        <v>130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6" t="s">
        <v>78</v>
      </c>
      <c r="BK215" s="213">
        <f>ROUND(I215*H215,2)</f>
        <v>0</v>
      </c>
      <c r="BL215" s="16" t="s">
        <v>184</v>
      </c>
      <c r="BM215" s="212" t="s">
        <v>547</v>
      </c>
    </row>
    <row r="216" s="2" customFormat="1">
      <c r="A216" s="37"/>
      <c r="B216" s="38"/>
      <c r="C216" s="39"/>
      <c r="D216" s="226" t="s">
        <v>261</v>
      </c>
      <c r="E216" s="39"/>
      <c r="F216" s="227" t="s">
        <v>548</v>
      </c>
      <c r="G216" s="39"/>
      <c r="H216" s="39"/>
      <c r="I216" s="228"/>
      <c r="J216" s="39"/>
      <c r="K216" s="39"/>
      <c r="L216" s="43"/>
      <c r="M216" s="229"/>
      <c r="N216" s="23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261</v>
      </c>
      <c r="AU216" s="16" t="s">
        <v>80</v>
      </c>
    </row>
    <row r="217" s="2" customFormat="1" ht="16.5" customHeight="1">
      <c r="A217" s="37"/>
      <c r="B217" s="38"/>
      <c r="C217" s="214" t="s">
        <v>549</v>
      </c>
      <c r="D217" s="214" t="s">
        <v>139</v>
      </c>
      <c r="E217" s="215" t="s">
        <v>550</v>
      </c>
      <c r="F217" s="216" t="s">
        <v>551</v>
      </c>
      <c r="G217" s="217" t="s">
        <v>276</v>
      </c>
      <c r="H217" s="218">
        <v>51</v>
      </c>
      <c r="I217" s="219"/>
      <c r="J217" s="220">
        <f>ROUND(I217*H217,2)</f>
        <v>0</v>
      </c>
      <c r="K217" s="216" t="s">
        <v>259</v>
      </c>
      <c r="L217" s="221"/>
      <c r="M217" s="222" t="s">
        <v>19</v>
      </c>
      <c r="N217" s="223" t="s">
        <v>41</v>
      </c>
      <c r="O217" s="83"/>
      <c r="P217" s="210">
        <f>O217*H217</f>
        <v>0</v>
      </c>
      <c r="Q217" s="210">
        <v>6.0000000000000002E-05</v>
      </c>
      <c r="R217" s="210">
        <f>Q217*H217</f>
        <v>0.0030600000000000002</v>
      </c>
      <c r="S217" s="210">
        <v>0</v>
      </c>
      <c r="T217" s="21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2" t="s">
        <v>307</v>
      </c>
      <c r="AT217" s="212" t="s">
        <v>139</v>
      </c>
      <c r="AU217" s="212" t="s">
        <v>80</v>
      </c>
      <c r="AY217" s="16" t="s">
        <v>130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6" t="s">
        <v>78</v>
      </c>
      <c r="BK217" s="213">
        <f>ROUND(I217*H217,2)</f>
        <v>0</v>
      </c>
      <c r="BL217" s="16" t="s">
        <v>184</v>
      </c>
      <c r="BM217" s="212" t="s">
        <v>552</v>
      </c>
    </row>
    <row r="218" s="2" customFormat="1" ht="16.5" customHeight="1">
      <c r="A218" s="37"/>
      <c r="B218" s="38"/>
      <c r="C218" s="214" t="s">
        <v>553</v>
      </c>
      <c r="D218" s="214" t="s">
        <v>139</v>
      </c>
      <c r="E218" s="215" t="s">
        <v>554</v>
      </c>
      <c r="F218" s="216" t="s">
        <v>555</v>
      </c>
      <c r="G218" s="217" t="s">
        <v>276</v>
      </c>
      <c r="H218" s="218">
        <v>93</v>
      </c>
      <c r="I218" s="219"/>
      <c r="J218" s="220">
        <f>ROUND(I218*H218,2)</f>
        <v>0</v>
      </c>
      <c r="K218" s="216" t="s">
        <v>259</v>
      </c>
      <c r="L218" s="221"/>
      <c r="M218" s="222" t="s">
        <v>19</v>
      </c>
      <c r="N218" s="223" t="s">
        <v>41</v>
      </c>
      <c r="O218" s="83"/>
      <c r="P218" s="210">
        <f>O218*H218</f>
        <v>0</v>
      </c>
      <c r="Q218" s="210">
        <v>1.0000000000000001E-05</v>
      </c>
      <c r="R218" s="210">
        <f>Q218*H218</f>
        <v>0.00093000000000000005</v>
      </c>
      <c r="S218" s="210">
        <v>0</v>
      </c>
      <c r="T218" s="21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2" t="s">
        <v>307</v>
      </c>
      <c r="AT218" s="212" t="s">
        <v>139</v>
      </c>
      <c r="AU218" s="212" t="s">
        <v>80</v>
      </c>
      <c r="AY218" s="16" t="s">
        <v>130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16" t="s">
        <v>78</v>
      </c>
      <c r="BK218" s="213">
        <f>ROUND(I218*H218,2)</f>
        <v>0</v>
      </c>
      <c r="BL218" s="16" t="s">
        <v>184</v>
      </c>
      <c r="BM218" s="212" t="s">
        <v>556</v>
      </c>
    </row>
    <row r="219" s="2" customFormat="1" ht="16.5" customHeight="1">
      <c r="A219" s="37"/>
      <c r="B219" s="38"/>
      <c r="C219" s="214" t="s">
        <v>557</v>
      </c>
      <c r="D219" s="214" t="s">
        <v>139</v>
      </c>
      <c r="E219" s="215" t="s">
        <v>558</v>
      </c>
      <c r="F219" s="216" t="s">
        <v>559</v>
      </c>
      <c r="G219" s="217" t="s">
        <v>151</v>
      </c>
      <c r="H219" s="218">
        <v>20</v>
      </c>
      <c r="I219" s="219"/>
      <c r="J219" s="220">
        <f>ROUND(I219*H219,2)</f>
        <v>0</v>
      </c>
      <c r="K219" s="216" t="s">
        <v>19</v>
      </c>
      <c r="L219" s="221"/>
      <c r="M219" s="222" t="s">
        <v>19</v>
      </c>
      <c r="N219" s="223" t="s">
        <v>41</v>
      </c>
      <c r="O219" s="83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2" t="s">
        <v>142</v>
      </c>
      <c r="AT219" s="212" t="s">
        <v>139</v>
      </c>
      <c r="AU219" s="212" t="s">
        <v>80</v>
      </c>
      <c r="AY219" s="16" t="s">
        <v>130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6" t="s">
        <v>78</v>
      </c>
      <c r="BK219" s="213">
        <f>ROUND(I219*H219,2)</f>
        <v>0</v>
      </c>
      <c r="BL219" s="16" t="s">
        <v>136</v>
      </c>
      <c r="BM219" s="212" t="s">
        <v>560</v>
      </c>
    </row>
    <row r="220" s="2" customFormat="1" ht="24.15" customHeight="1">
      <c r="A220" s="37"/>
      <c r="B220" s="38"/>
      <c r="C220" s="201" t="s">
        <v>561</v>
      </c>
      <c r="D220" s="201" t="s">
        <v>132</v>
      </c>
      <c r="E220" s="202" t="s">
        <v>562</v>
      </c>
      <c r="F220" s="203" t="s">
        <v>563</v>
      </c>
      <c r="G220" s="204" t="s">
        <v>276</v>
      </c>
      <c r="H220" s="205">
        <v>13</v>
      </c>
      <c r="I220" s="206"/>
      <c r="J220" s="207">
        <f>ROUND(I220*H220,2)</f>
        <v>0</v>
      </c>
      <c r="K220" s="203" t="s">
        <v>259</v>
      </c>
      <c r="L220" s="43"/>
      <c r="M220" s="208" t="s">
        <v>19</v>
      </c>
      <c r="N220" s="209" t="s">
        <v>41</v>
      </c>
      <c r="O220" s="83"/>
      <c r="P220" s="210">
        <f>O220*H220</f>
        <v>0</v>
      </c>
      <c r="Q220" s="210">
        <v>0</v>
      </c>
      <c r="R220" s="210">
        <f>Q220*H220</f>
        <v>0</v>
      </c>
      <c r="S220" s="210">
        <v>0</v>
      </c>
      <c r="T220" s="21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2" t="s">
        <v>184</v>
      </c>
      <c r="AT220" s="212" t="s">
        <v>132</v>
      </c>
      <c r="AU220" s="212" t="s">
        <v>80</v>
      </c>
      <c r="AY220" s="16" t="s">
        <v>130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6" t="s">
        <v>78</v>
      </c>
      <c r="BK220" s="213">
        <f>ROUND(I220*H220,2)</f>
        <v>0</v>
      </c>
      <c r="BL220" s="16" t="s">
        <v>184</v>
      </c>
      <c r="BM220" s="212" t="s">
        <v>564</v>
      </c>
    </row>
    <row r="221" s="2" customFormat="1">
      <c r="A221" s="37"/>
      <c r="B221" s="38"/>
      <c r="C221" s="39"/>
      <c r="D221" s="226" t="s">
        <v>261</v>
      </c>
      <c r="E221" s="39"/>
      <c r="F221" s="227" t="s">
        <v>565</v>
      </c>
      <c r="G221" s="39"/>
      <c r="H221" s="39"/>
      <c r="I221" s="228"/>
      <c r="J221" s="39"/>
      <c r="K221" s="39"/>
      <c r="L221" s="43"/>
      <c r="M221" s="229"/>
      <c r="N221" s="230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261</v>
      </c>
      <c r="AU221" s="16" t="s">
        <v>80</v>
      </c>
    </row>
    <row r="222" s="2" customFormat="1" ht="16.5" customHeight="1">
      <c r="A222" s="37"/>
      <c r="B222" s="38"/>
      <c r="C222" s="214" t="s">
        <v>566</v>
      </c>
      <c r="D222" s="214" t="s">
        <v>139</v>
      </c>
      <c r="E222" s="215" t="s">
        <v>567</v>
      </c>
      <c r="F222" s="216" t="s">
        <v>568</v>
      </c>
      <c r="G222" s="217" t="s">
        <v>276</v>
      </c>
      <c r="H222" s="218">
        <v>8</v>
      </c>
      <c r="I222" s="219"/>
      <c r="J222" s="220">
        <f>ROUND(I222*H222,2)</f>
        <v>0</v>
      </c>
      <c r="K222" s="216" t="s">
        <v>19</v>
      </c>
      <c r="L222" s="221"/>
      <c r="M222" s="222" t="s">
        <v>19</v>
      </c>
      <c r="N222" s="223" t="s">
        <v>41</v>
      </c>
      <c r="O222" s="83"/>
      <c r="P222" s="210">
        <f>O222*H222</f>
        <v>0</v>
      </c>
      <c r="Q222" s="210">
        <v>0</v>
      </c>
      <c r="R222" s="210">
        <f>Q222*H222</f>
        <v>0</v>
      </c>
      <c r="S222" s="210">
        <v>0</v>
      </c>
      <c r="T222" s="21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2" t="s">
        <v>307</v>
      </c>
      <c r="AT222" s="212" t="s">
        <v>139</v>
      </c>
      <c r="AU222" s="212" t="s">
        <v>80</v>
      </c>
      <c r="AY222" s="16" t="s">
        <v>130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6" t="s">
        <v>78</v>
      </c>
      <c r="BK222" s="213">
        <f>ROUND(I222*H222,2)</f>
        <v>0</v>
      </c>
      <c r="BL222" s="16" t="s">
        <v>184</v>
      </c>
      <c r="BM222" s="212" t="s">
        <v>569</v>
      </c>
    </row>
    <row r="223" s="2" customFormat="1" ht="24.15" customHeight="1">
      <c r="A223" s="37"/>
      <c r="B223" s="38"/>
      <c r="C223" s="214" t="s">
        <v>570</v>
      </c>
      <c r="D223" s="214" t="s">
        <v>139</v>
      </c>
      <c r="E223" s="215" t="s">
        <v>571</v>
      </c>
      <c r="F223" s="216" t="s">
        <v>572</v>
      </c>
      <c r="G223" s="217" t="s">
        <v>276</v>
      </c>
      <c r="H223" s="218">
        <v>5</v>
      </c>
      <c r="I223" s="219"/>
      <c r="J223" s="220">
        <f>ROUND(I223*H223,2)</f>
        <v>0</v>
      </c>
      <c r="K223" s="216" t="s">
        <v>19</v>
      </c>
      <c r="L223" s="221"/>
      <c r="M223" s="222" t="s">
        <v>19</v>
      </c>
      <c r="N223" s="223" t="s">
        <v>41</v>
      </c>
      <c r="O223" s="83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2" t="s">
        <v>307</v>
      </c>
      <c r="AT223" s="212" t="s">
        <v>139</v>
      </c>
      <c r="AU223" s="212" t="s">
        <v>80</v>
      </c>
      <c r="AY223" s="16" t="s">
        <v>130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6" t="s">
        <v>78</v>
      </c>
      <c r="BK223" s="213">
        <f>ROUND(I223*H223,2)</f>
        <v>0</v>
      </c>
      <c r="BL223" s="16" t="s">
        <v>184</v>
      </c>
      <c r="BM223" s="212" t="s">
        <v>573</v>
      </c>
    </row>
    <row r="224" s="2" customFormat="1" ht="33" customHeight="1">
      <c r="A224" s="37"/>
      <c r="B224" s="38"/>
      <c r="C224" s="201" t="s">
        <v>346</v>
      </c>
      <c r="D224" s="201" t="s">
        <v>132</v>
      </c>
      <c r="E224" s="202" t="s">
        <v>574</v>
      </c>
      <c r="F224" s="203" t="s">
        <v>575</v>
      </c>
      <c r="G224" s="204" t="s">
        <v>276</v>
      </c>
      <c r="H224" s="205">
        <v>73</v>
      </c>
      <c r="I224" s="206"/>
      <c r="J224" s="207">
        <f>ROUND(I224*H224,2)</f>
        <v>0</v>
      </c>
      <c r="K224" s="203" t="s">
        <v>259</v>
      </c>
      <c r="L224" s="43"/>
      <c r="M224" s="208" t="s">
        <v>19</v>
      </c>
      <c r="N224" s="209" t="s">
        <v>41</v>
      </c>
      <c r="O224" s="83"/>
      <c r="P224" s="210">
        <f>O224*H224</f>
        <v>0</v>
      </c>
      <c r="Q224" s="210">
        <v>0</v>
      </c>
      <c r="R224" s="210">
        <f>Q224*H224</f>
        <v>0</v>
      </c>
      <c r="S224" s="210">
        <v>0</v>
      </c>
      <c r="T224" s="21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2" t="s">
        <v>184</v>
      </c>
      <c r="AT224" s="212" t="s">
        <v>132</v>
      </c>
      <c r="AU224" s="212" t="s">
        <v>80</v>
      </c>
      <c r="AY224" s="16" t="s">
        <v>130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16" t="s">
        <v>78</v>
      </c>
      <c r="BK224" s="213">
        <f>ROUND(I224*H224,2)</f>
        <v>0</v>
      </c>
      <c r="BL224" s="16" t="s">
        <v>184</v>
      </c>
      <c r="BM224" s="212" t="s">
        <v>576</v>
      </c>
    </row>
    <row r="225" s="2" customFormat="1">
      <c r="A225" s="37"/>
      <c r="B225" s="38"/>
      <c r="C225" s="39"/>
      <c r="D225" s="226" t="s">
        <v>261</v>
      </c>
      <c r="E225" s="39"/>
      <c r="F225" s="227" t="s">
        <v>577</v>
      </c>
      <c r="G225" s="39"/>
      <c r="H225" s="39"/>
      <c r="I225" s="228"/>
      <c r="J225" s="39"/>
      <c r="K225" s="39"/>
      <c r="L225" s="43"/>
      <c r="M225" s="229"/>
      <c r="N225" s="230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261</v>
      </c>
      <c r="AU225" s="16" t="s">
        <v>80</v>
      </c>
    </row>
    <row r="226" s="2" customFormat="1" ht="24.15" customHeight="1">
      <c r="A226" s="37"/>
      <c r="B226" s="38"/>
      <c r="C226" s="214" t="s">
        <v>578</v>
      </c>
      <c r="D226" s="214" t="s">
        <v>139</v>
      </c>
      <c r="E226" s="215" t="s">
        <v>579</v>
      </c>
      <c r="F226" s="216" t="s">
        <v>580</v>
      </c>
      <c r="G226" s="217" t="s">
        <v>276</v>
      </c>
      <c r="H226" s="218">
        <v>13</v>
      </c>
      <c r="I226" s="219"/>
      <c r="J226" s="220">
        <f>ROUND(I226*H226,2)</f>
        <v>0</v>
      </c>
      <c r="K226" s="216" t="s">
        <v>19</v>
      </c>
      <c r="L226" s="221"/>
      <c r="M226" s="222" t="s">
        <v>19</v>
      </c>
      <c r="N226" s="223" t="s">
        <v>41</v>
      </c>
      <c r="O226" s="83"/>
      <c r="P226" s="210">
        <f>O226*H226</f>
        <v>0</v>
      </c>
      <c r="Q226" s="210">
        <v>0.0063800000000000003</v>
      </c>
      <c r="R226" s="210">
        <f>Q226*H226</f>
        <v>0.08294</v>
      </c>
      <c r="S226" s="210">
        <v>0</v>
      </c>
      <c r="T226" s="21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2" t="s">
        <v>307</v>
      </c>
      <c r="AT226" s="212" t="s">
        <v>139</v>
      </c>
      <c r="AU226" s="212" t="s">
        <v>80</v>
      </c>
      <c r="AY226" s="16" t="s">
        <v>130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6" t="s">
        <v>78</v>
      </c>
      <c r="BK226" s="213">
        <f>ROUND(I226*H226,2)</f>
        <v>0</v>
      </c>
      <c r="BL226" s="16" t="s">
        <v>184</v>
      </c>
      <c r="BM226" s="212" t="s">
        <v>581</v>
      </c>
    </row>
    <row r="227" s="2" customFormat="1" ht="24.15" customHeight="1">
      <c r="A227" s="37"/>
      <c r="B227" s="38"/>
      <c r="C227" s="214" t="s">
        <v>582</v>
      </c>
      <c r="D227" s="214" t="s">
        <v>139</v>
      </c>
      <c r="E227" s="215" t="s">
        <v>583</v>
      </c>
      <c r="F227" s="216" t="s">
        <v>584</v>
      </c>
      <c r="G227" s="217" t="s">
        <v>276</v>
      </c>
      <c r="H227" s="218">
        <v>12</v>
      </c>
      <c r="I227" s="219"/>
      <c r="J227" s="220">
        <f>ROUND(I227*H227,2)</f>
        <v>0</v>
      </c>
      <c r="K227" s="216" t="s">
        <v>19</v>
      </c>
      <c r="L227" s="221"/>
      <c r="M227" s="222" t="s">
        <v>19</v>
      </c>
      <c r="N227" s="223" t="s">
        <v>41</v>
      </c>
      <c r="O227" s="83"/>
      <c r="P227" s="210">
        <f>O227*H227</f>
        <v>0</v>
      </c>
      <c r="Q227" s="210">
        <v>0.0074999999999999997</v>
      </c>
      <c r="R227" s="210">
        <f>Q227*H227</f>
        <v>0.089999999999999997</v>
      </c>
      <c r="S227" s="210">
        <v>0</v>
      </c>
      <c r="T227" s="21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2" t="s">
        <v>307</v>
      </c>
      <c r="AT227" s="212" t="s">
        <v>139</v>
      </c>
      <c r="AU227" s="212" t="s">
        <v>80</v>
      </c>
      <c r="AY227" s="16" t="s">
        <v>130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6" t="s">
        <v>78</v>
      </c>
      <c r="BK227" s="213">
        <f>ROUND(I227*H227,2)</f>
        <v>0</v>
      </c>
      <c r="BL227" s="16" t="s">
        <v>184</v>
      </c>
      <c r="BM227" s="212" t="s">
        <v>585</v>
      </c>
    </row>
    <row r="228" s="2" customFormat="1" ht="24.15" customHeight="1">
      <c r="A228" s="37"/>
      <c r="B228" s="38"/>
      <c r="C228" s="214" t="s">
        <v>586</v>
      </c>
      <c r="D228" s="214" t="s">
        <v>139</v>
      </c>
      <c r="E228" s="215" t="s">
        <v>587</v>
      </c>
      <c r="F228" s="216" t="s">
        <v>588</v>
      </c>
      <c r="G228" s="217" t="s">
        <v>276</v>
      </c>
      <c r="H228" s="218">
        <v>6</v>
      </c>
      <c r="I228" s="219"/>
      <c r="J228" s="220">
        <f>ROUND(I228*H228,2)</f>
        <v>0</v>
      </c>
      <c r="K228" s="216" t="s">
        <v>19</v>
      </c>
      <c r="L228" s="221"/>
      <c r="M228" s="222" t="s">
        <v>19</v>
      </c>
      <c r="N228" s="223" t="s">
        <v>41</v>
      </c>
      <c r="O228" s="83"/>
      <c r="P228" s="210">
        <f>O228*H228</f>
        <v>0</v>
      </c>
      <c r="Q228" s="210">
        <v>0.0030899999999999999</v>
      </c>
      <c r="R228" s="210">
        <f>Q228*H228</f>
        <v>0.018540000000000001</v>
      </c>
      <c r="S228" s="210">
        <v>0</v>
      </c>
      <c r="T228" s="21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2" t="s">
        <v>307</v>
      </c>
      <c r="AT228" s="212" t="s">
        <v>139</v>
      </c>
      <c r="AU228" s="212" t="s">
        <v>80</v>
      </c>
      <c r="AY228" s="16" t="s">
        <v>130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16" t="s">
        <v>78</v>
      </c>
      <c r="BK228" s="213">
        <f>ROUND(I228*H228,2)</f>
        <v>0</v>
      </c>
      <c r="BL228" s="16" t="s">
        <v>184</v>
      </c>
      <c r="BM228" s="212" t="s">
        <v>589</v>
      </c>
    </row>
    <row r="229" s="2" customFormat="1" ht="33" customHeight="1">
      <c r="A229" s="37"/>
      <c r="B229" s="38"/>
      <c r="C229" s="214" t="s">
        <v>590</v>
      </c>
      <c r="D229" s="214" t="s">
        <v>139</v>
      </c>
      <c r="E229" s="215" t="s">
        <v>591</v>
      </c>
      <c r="F229" s="216" t="s">
        <v>592</v>
      </c>
      <c r="G229" s="217" t="s">
        <v>276</v>
      </c>
      <c r="H229" s="218">
        <v>9</v>
      </c>
      <c r="I229" s="219"/>
      <c r="J229" s="220">
        <f>ROUND(I229*H229,2)</f>
        <v>0</v>
      </c>
      <c r="K229" s="216" t="s">
        <v>19</v>
      </c>
      <c r="L229" s="221"/>
      <c r="M229" s="222" t="s">
        <v>19</v>
      </c>
      <c r="N229" s="223" t="s">
        <v>41</v>
      </c>
      <c r="O229" s="83"/>
      <c r="P229" s="210">
        <f>O229*H229</f>
        <v>0</v>
      </c>
      <c r="Q229" s="210">
        <v>0.0027000000000000001</v>
      </c>
      <c r="R229" s="210">
        <f>Q229*H229</f>
        <v>0.024300000000000002</v>
      </c>
      <c r="S229" s="210">
        <v>0</v>
      </c>
      <c r="T229" s="21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2" t="s">
        <v>307</v>
      </c>
      <c r="AT229" s="212" t="s">
        <v>139</v>
      </c>
      <c r="AU229" s="212" t="s">
        <v>80</v>
      </c>
      <c r="AY229" s="16" t="s">
        <v>130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6" t="s">
        <v>78</v>
      </c>
      <c r="BK229" s="213">
        <f>ROUND(I229*H229,2)</f>
        <v>0</v>
      </c>
      <c r="BL229" s="16" t="s">
        <v>184</v>
      </c>
      <c r="BM229" s="212" t="s">
        <v>593</v>
      </c>
    </row>
    <row r="230" s="2" customFormat="1" ht="33" customHeight="1">
      <c r="A230" s="37"/>
      <c r="B230" s="38"/>
      <c r="C230" s="214" t="s">
        <v>594</v>
      </c>
      <c r="D230" s="214" t="s">
        <v>139</v>
      </c>
      <c r="E230" s="215" t="s">
        <v>595</v>
      </c>
      <c r="F230" s="216" t="s">
        <v>596</v>
      </c>
      <c r="G230" s="217" t="s">
        <v>276</v>
      </c>
      <c r="H230" s="218">
        <v>20</v>
      </c>
      <c r="I230" s="219"/>
      <c r="J230" s="220">
        <f>ROUND(I230*H230,2)</f>
        <v>0</v>
      </c>
      <c r="K230" s="216" t="s">
        <v>19</v>
      </c>
      <c r="L230" s="221"/>
      <c r="M230" s="222" t="s">
        <v>19</v>
      </c>
      <c r="N230" s="223" t="s">
        <v>41</v>
      </c>
      <c r="O230" s="83"/>
      <c r="P230" s="210">
        <f>O230*H230</f>
        <v>0</v>
      </c>
      <c r="Q230" s="210">
        <v>0.001</v>
      </c>
      <c r="R230" s="210">
        <f>Q230*H230</f>
        <v>0.02</v>
      </c>
      <c r="S230" s="210">
        <v>0</v>
      </c>
      <c r="T230" s="21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2" t="s">
        <v>307</v>
      </c>
      <c r="AT230" s="212" t="s">
        <v>139</v>
      </c>
      <c r="AU230" s="212" t="s">
        <v>80</v>
      </c>
      <c r="AY230" s="16" t="s">
        <v>130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6" t="s">
        <v>78</v>
      </c>
      <c r="BK230" s="213">
        <f>ROUND(I230*H230,2)</f>
        <v>0</v>
      </c>
      <c r="BL230" s="16" t="s">
        <v>184</v>
      </c>
      <c r="BM230" s="212" t="s">
        <v>597</v>
      </c>
    </row>
    <row r="231" s="2" customFormat="1" ht="33" customHeight="1">
      <c r="A231" s="37"/>
      <c r="B231" s="38"/>
      <c r="C231" s="214" t="s">
        <v>598</v>
      </c>
      <c r="D231" s="214" t="s">
        <v>139</v>
      </c>
      <c r="E231" s="215" t="s">
        <v>599</v>
      </c>
      <c r="F231" s="216" t="s">
        <v>600</v>
      </c>
      <c r="G231" s="217" t="s">
        <v>276</v>
      </c>
      <c r="H231" s="218">
        <v>13</v>
      </c>
      <c r="I231" s="219"/>
      <c r="J231" s="220">
        <f>ROUND(I231*H231,2)</f>
        <v>0</v>
      </c>
      <c r="K231" s="216" t="s">
        <v>19</v>
      </c>
      <c r="L231" s="221"/>
      <c r="M231" s="222" t="s">
        <v>19</v>
      </c>
      <c r="N231" s="223" t="s">
        <v>41</v>
      </c>
      <c r="O231" s="83"/>
      <c r="P231" s="210">
        <f>O231*H231</f>
        <v>0</v>
      </c>
      <c r="Q231" s="210">
        <v>0.0014</v>
      </c>
      <c r="R231" s="210">
        <f>Q231*H231</f>
        <v>0.018200000000000001</v>
      </c>
      <c r="S231" s="210">
        <v>0</v>
      </c>
      <c r="T231" s="21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2" t="s">
        <v>307</v>
      </c>
      <c r="AT231" s="212" t="s">
        <v>139</v>
      </c>
      <c r="AU231" s="212" t="s">
        <v>80</v>
      </c>
      <c r="AY231" s="16" t="s">
        <v>130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6" t="s">
        <v>78</v>
      </c>
      <c r="BK231" s="213">
        <f>ROUND(I231*H231,2)</f>
        <v>0</v>
      </c>
      <c r="BL231" s="16" t="s">
        <v>184</v>
      </c>
      <c r="BM231" s="212" t="s">
        <v>601</v>
      </c>
    </row>
    <row r="232" s="12" customFormat="1" ht="25.92" customHeight="1">
      <c r="A232" s="12"/>
      <c r="B232" s="187"/>
      <c r="C232" s="188"/>
      <c r="D232" s="189" t="s">
        <v>69</v>
      </c>
      <c r="E232" s="190" t="s">
        <v>139</v>
      </c>
      <c r="F232" s="190" t="s">
        <v>602</v>
      </c>
      <c r="G232" s="188"/>
      <c r="H232" s="188"/>
      <c r="I232" s="191"/>
      <c r="J232" s="192">
        <f>BK232</f>
        <v>0</v>
      </c>
      <c r="K232" s="188"/>
      <c r="L232" s="193"/>
      <c r="M232" s="194"/>
      <c r="N232" s="195"/>
      <c r="O232" s="195"/>
      <c r="P232" s="196">
        <f>P233</f>
        <v>0</v>
      </c>
      <c r="Q232" s="195"/>
      <c r="R232" s="196">
        <f>R233</f>
        <v>0</v>
      </c>
      <c r="S232" s="195"/>
      <c r="T232" s="197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8" t="s">
        <v>256</v>
      </c>
      <c r="AT232" s="199" t="s">
        <v>69</v>
      </c>
      <c r="AU232" s="199" t="s">
        <v>70</v>
      </c>
      <c r="AY232" s="198" t="s">
        <v>130</v>
      </c>
      <c r="BK232" s="200">
        <f>BK233</f>
        <v>0</v>
      </c>
    </row>
    <row r="233" s="12" customFormat="1" ht="22.8" customHeight="1">
      <c r="A233" s="12"/>
      <c r="B233" s="187"/>
      <c r="C233" s="188"/>
      <c r="D233" s="189" t="s">
        <v>69</v>
      </c>
      <c r="E233" s="224" t="s">
        <v>603</v>
      </c>
      <c r="F233" s="224" t="s">
        <v>604</v>
      </c>
      <c r="G233" s="188"/>
      <c r="H233" s="188"/>
      <c r="I233" s="191"/>
      <c r="J233" s="225">
        <f>BK233</f>
        <v>0</v>
      </c>
      <c r="K233" s="188"/>
      <c r="L233" s="193"/>
      <c r="M233" s="194"/>
      <c r="N233" s="195"/>
      <c r="O233" s="195"/>
      <c r="P233" s="196">
        <f>SUM(P234:P238)</f>
        <v>0</v>
      </c>
      <c r="Q233" s="195"/>
      <c r="R233" s="196">
        <f>SUM(R234:R238)</f>
        <v>0</v>
      </c>
      <c r="S233" s="195"/>
      <c r="T233" s="197">
        <f>SUM(T234:T238)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8" t="s">
        <v>256</v>
      </c>
      <c r="AT233" s="199" t="s">
        <v>69</v>
      </c>
      <c r="AU233" s="199" t="s">
        <v>78</v>
      </c>
      <c r="AY233" s="198" t="s">
        <v>130</v>
      </c>
      <c r="BK233" s="200">
        <f>SUM(BK234:BK238)</f>
        <v>0</v>
      </c>
    </row>
    <row r="234" s="2" customFormat="1" ht="24.15" customHeight="1">
      <c r="A234" s="37"/>
      <c r="B234" s="38"/>
      <c r="C234" s="201" t="s">
        <v>605</v>
      </c>
      <c r="D234" s="201" t="s">
        <v>132</v>
      </c>
      <c r="E234" s="202" t="s">
        <v>606</v>
      </c>
      <c r="F234" s="203" t="s">
        <v>607</v>
      </c>
      <c r="G234" s="204" t="s">
        <v>276</v>
      </c>
      <c r="H234" s="205">
        <v>1</v>
      </c>
      <c r="I234" s="206"/>
      <c r="J234" s="207">
        <f>ROUND(I234*H234,2)</f>
        <v>0</v>
      </c>
      <c r="K234" s="203" t="s">
        <v>301</v>
      </c>
      <c r="L234" s="43"/>
      <c r="M234" s="208" t="s">
        <v>19</v>
      </c>
      <c r="N234" s="209" t="s">
        <v>41</v>
      </c>
      <c r="O234" s="83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2" t="s">
        <v>346</v>
      </c>
      <c r="AT234" s="212" t="s">
        <v>132</v>
      </c>
      <c r="AU234" s="212" t="s">
        <v>80</v>
      </c>
      <c r="AY234" s="16" t="s">
        <v>130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6" t="s">
        <v>78</v>
      </c>
      <c r="BK234" s="213">
        <f>ROUND(I234*H234,2)</f>
        <v>0</v>
      </c>
      <c r="BL234" s="16" t="s">
        <v>346</v>
      </c>
      <c r="BM234" s="212" t="s">
        <v>608</v>
      </c>
    </row>
    <row r="235" s="2" customFormat="1">
      <c r="A235" s="37"/>
      <c r="B235" s="38"/>
      <c r="C235" s="39"/>
      <c r="D235" s="226" t="s">
        <v>261</v>
      </c>
      <c r="E235" s="39"/>
      <c r="F235" s="227" t="s">
        <v>609</v>
      </c>
      <c r="G235" s="39"/>
      <c r="H235" s="39"/>
      <c r="I235" s="228"/>
      <c r="J235" s="39"/>
      <c r="K235" s="39"/>
      <c r="L235" s="43"/>
      <c r="M235" s="229"/>
      <c r="N235" s="23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261</v>
      </c>
      <c r="AU235" s="16" t="s">
        <v>80</v>
      </c>
    </row>
    <row r="236" s="2" customFormat="1" ht="16.5" customHeight="1">
      <c r="A236" s="37"/>
      <c r="B236" s="38"/>
      <c r="C236" s="214" t="s">
        <v>610</v>
      </c>
      <c r="D236" s="214" t="s">
        <v>139</v>
      </c>
      <c r="E236" s="215" t="s">
        <v>611</v>
      </c>
      <c r="F236" s="216" t="s">
        <v>612</v>
      </c>
      <c r="G236" s="217" t="s">
        <v>276</v>
      </c>
      <c r="H236" s="218">
        <v>1</v>
      </c>
      <c r="I236" s="219"/>
      <c r="J236" s="220">
        <f>ROUND(I236*H236,2)</f>
        <v>0</v>
      </c>
      <c r="K236" s="216" t="s">
        <v>19</v>
      </c>
      <c r="L236" s="221"/>
      <c r="M236" s="222" t="s">
        <v>19</v>
      </c>
      <c r="N236" s="223" t="s">
        <v>41</v>
      </c>
      <c r="O236" s="83"/>
      <c r="P236" s="210">
        <f>O236*H236</f>
        <v>0</v>
      </c>
      <c r="Q236" s="210">
        <v>0</v>
      </c>
      <c r="R236" s="210">
        <f>Q236*H236</f>
        <v>0</v>
      </c>
      <c r="S236" s="210">
        <v>0</v>
      </c>
      <c r="T236" s="21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2" t="s">
        <v>352</v>
      </c>
      <c r="AT236" s="212" t="s">
        <v>139</v>
      </c>
      <c r="AU236" s="212" t="s">
        <v>80</v>
      </c>
      <c r="AY236" s="16" t="s">
        <v>130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16" t="s">
        <v>78</v>
      </c>
      <c r="BK236" s="213">
        <f>ROUND(I236*H236,2)</f>
        <v>0</v>
      </c>
      <c r="BL236" s="16" t="s">
        <v>346</v>
      </c>
      <c r="BM236" s="212" t="s">
        <v>613</v>
      </c>
    </row>
    <row r="237" s="2" customFormat="1" ht="24.15" customHeight="1">
      <c r="A237" s="37"/>
      <c r="B237" s="38"/>
      <c r="C237" s="201" t="s">
        <v>614</v>
      </c>
      <c r="D237" s="201" t="s">
        <v>132</v>
      </c>
      <c r="E237" s="202" t="s">
        <v>615</v>
      </c>
      <c r="F237" s="203" t="s">
        <v>616</v>
      </c>
      <c r="G237" s="204" t="s">
        <v>276</v>
      </c>
      <c r="H237" s="205">
        <v>1</v>
      </c>
      <c r="I237" s="206"/>
      <c r="J237" s="207">
        <f>ROUND(I237*H237,2)</f>
        <v>0</v>
      </c>
      <c r="K237" s="203" t="s">
        <v>301</v>
      </c>
      <c r="L237" s="43"/>
      <c r="M237" s="208" t="s">
        <v>19</v>
      </c>
      <c r="N237" s="209" t="s">
        <v>41</v>
      </c>
      <c r="O237" s="83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2" t="s">
        <v>346</v>
      </c>
      <c r="AT237" s="212" t="s">
        <v>132</v>
      </c>
      <c r="AU237" s="212" t="s">
        <v>80</v>
      </c>
      <c r="AY237" s="16" t="s">
        <v>130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6" t="s">
        <v>78</v>
      </c>
      <c r="BK237" s="213">
        <f>ROUND(I237*H237,2)</f>
        <v>0</v>
      </c>
      <c r="BL237" s="16" t="s">
        <v>346</v>
      </c>
      <c r="BM237" s="212" t="s">
        <v>617</v>
      </c>
    </row>
    <row r="238" s="2" customFormat="1">
      <c r="A238" s="37"/>
      <c r="B238" s="38"/>
      <c r="C238" s="39"/>
      <c r="D238" s="226" t="s">
        <v>261</v>
      </c>
      <c r="E238" s="39"/>
      <c r="F238" s="227" t="s">
        <v>618</v>
      </c>
      <c r="G238" s="39"/>
      <c r="H238" s="39"/>
      <c r="I238" s="228"/>
      <c r="J238" s="39"/>
      <c r="K238" s="39"/>
      <c r="L238" s="43"/>
      <c r="M238" s="229"/>
      <c r="N238" s="23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261</v>
      </c>
      <c r="AU238" s="16" t="s">
        <v>80</v>
      </c>
    </row>
    <row r="239" s="12" customFormat="1" ht="25.92" customHeight="1">
      <c r="A239" s="12"/>
      <c r="B239" s="187"/>
      <c r="C239" s="188"/>
      <c r="D239" s="189" t="s">
        <v>69</v>
      </c>
      <c r="E239" s="190" t="s">
        <v>619</v>
      </c>
      <c r="F239" s="190" t="s">
        <v>620</v>
      </c>
      <c r="G239" s="188"/>
      <c r="H239" s="188"/>
      <c r="I239" s="191"/>
      <c r="J239" s="192">
        <f>BK239</f>
        <v>0</v>
      </c>
      <c r="K239" s="188"/>
      <c r="L239" s="193"/>
      <c r="M239" s="194"/>
      <c r="N239" s="195"/>
      <c r="O239" s="195"/>
      <c r="P239" s="196">
        <f>P240+P249+P252</f>
        <v>0</v>
      </c>
      <c r="Q239" s="195"/>
      <c r="R239" s="196">
        <f>R240+R249+R252</f>
        <v>0</v>
      </c>
      <c r="S239" s="195"/>
      <c r="T239" s="197">
        <f>T240+T249+T252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8" t="s">
        <v>621</v>
      </c>
      <c r="AT239" s="199" t="s">
        <v>69</v>
      </c>
      <c r="AU239" s="199" t="s">
        <v>70</v>
      </c>
      <c r="AY239" s="198" t="s">
        <v>130</v>
      </c>
      <c r="BK239" s="200">
        <f>BK240+BK249+BK252</f>
        <v>0</v>
      </c>
    </row>
    <row r="240" s="12" customFormat="1" ht="22.8" customHeight="1">
      <c r="A240" s="12"/>
      <c r="B240" s="187"/>
      <c r="C240" s="188"/>
      <c r="D240" s="189" t="s">
        <v>69</v>
      </c>
      <c r="E240" s="224" t="s">
        <v>622</v>
      </c>
      <c r="F240" s="224" t="s">
        <v>623</v>
      </c>
      <c r="G240" s="188"/>
      <c r="H240" s="188"/>
      <c r="I240" s="191"/>
      <c r="J240" s="225">
        <f>BK240</f>
        <v>0</v>
      </c>
      <c r="K240" s="188"/>
      <c r="L240" s="193"/>
      <c r="M240" s="194"/>
      <c r="N240" s="195"/>
      <c r="O240" s="195"/>
      <c r="P240" s="196">
        <f>SUM(P241:P248)</f>
        <v>0</v>
      </c>
      <c r="Q240" s="195"/>
      <c r="R240" s="196">
        <f>SUM(R241:R248)</f>
        <v>0</v>
      </c>
      <c r="S240" s="195"/>
      <c r="T240" s="197">
        <f>SUM(T241:T248)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8" t="s">
        <v>621</v>
      </c>
      <c r="AT240" s="199" t="s">
        <v>69</v>
      </c>
      <c r="AU240" s="199" t="s">
        <v>78</v>
      </c>
      <c r="AY240" s="198" t="s">
        <v>130</v>
      </c>
      <c r="BK240" s="200">
        <f>SUM(BK241:BK248)</f>
        <v>0</v>
      </c>
    </row>
    <row r="241" s="2" customFormat="1" ht="16.5" customHeight="1">
      <c r="A241" s="37"/>
      <c r="B241" s="38"/>
      <c r="C241" s="201" t="s">
        <v>624</v>
      </c>
      <c r="D241" s="201" t="s">
        <v>132</v>
      </c>
      <c r="E241" s="202" t="s">
        <v>625</v>
      </c>
      <c r="F241" s="203" t="s">
        <v>626</v>
      </c>
      <c r="G241" s="204" t="s">
        <v>217</v>
      </c>
      <c r="H241" s="205">
        <v>1</v>
      </c>
      <c r="I241" s="206"/>
      <c r="J241" s="207">
        <f>ROUND(I241*H241,2)</f>
        <v>0</v>
      </c>
      <c r="K241" s="203" t="s">
        <v>301</v>
      </c>
      <c r="L241" s="43"/>
      <c r="M241" s="208" t="s">
        <v>19</v>
      </c>
      <c r="N241" s="209" t="s">
        <v>41</v>
      </c>
      <c r="O241" s="83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2" t="s">
        <v>627</v>
      </c>
      <c r="AT241" s="212" t="s">
        <v>132</v>
      </c>
      <c r="AU241" s="212" t="s">
        <v>80</v>
      </c>
      <c r="AY241" s="16" t="s">
        <v>130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6" t="s">
        <v>78</v>
      </c>
      <c r="BK241" s="213">
        <f>ROUND(I241*H241,2)</f>
        <v>0</v>
      </c>
      <c r="BL241" s="16" t="s">
        <v>627</v>
      </c>
      <c r="BM241" s="212" t="s">
        <v>628</v>
      </c>
    </row>
    <row r="242" s="2" customFormat="1">
      <c r="A242" s="37"/>
      <c r="B242" s="38"/>
      <c r="C242" s="39"/>
      <c r="D242" s="226" t="s">
        <v>261</v>
      </c>
      <c r="E242" s="39"/>
      <c r="F242" s="227" t="s">
        <v>629</v>
      </c>
      <c r="G242" s="39"/>
      <c r="H242" s="39"/>
      <c r="I242" s="228"/>
      <c r="J242" s="39"/>
      <c r="K242" s="39"/>
      <c r="L242" s="43"/>
      <c r="M242" s="229"/>
      <c r="N242" s="23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261</v>
      </c>
      <c r="AU242" s="16" t="s">
        <v>80</v>
      </c>
    </row>
    <row r="243" s="2" customFormat="1" ht="16.5" customHeight="1">
      <c r="A243" s="37"/>
      <c r="B243" s="38"/>
      <c r="C243" s="201" t="s">
        <v>630</v>
      </c>
      <c r="D243" s="201" t="s">
        <v>132</v>
      </c>
      <c r="E243" s="202" t="s">
        <v>631</v>
      </c>
      <c r="F243" s="203" t="s">
        <v>632</v>
      </c>
      <c r="G243" s="204" t="s">
        <v>276</v>
      </c>
      <c r="H243" s="205">
        <v>1</v>
      </c>
      <c r="I243" s="206"/>
      <c r="J243" s="207">
        <f>ROUND(I243*H243,2)</f>
        <v>0</v>
      </c>
      <c r="K243" s="203" t="s">
        <v>19</v>
      </c>
      <c r="L243" s="43"/>
      <c r="M243" s="208" t="s">
        <v>19</v>
      </c>
      <c r="N243" s="209" t="s">
        <v>41</v>
      </c>
      <c r="O243" s="83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2" t="s">
        <v>627</v>
      </c>
      <c r="AT243" s="212" t="s">
        <v>132</v>
      </c>
      <c r="AU243" s="212" t="s">
        <v>80</v>
      </c>
      <c r="AY243" s="16" t="s">
        <v>130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6" t="s">
        <v>78</v>
      </c>
      <c r="BK243" s="213">
        <f>ROUND(I243*H243,2)</f>
        <v>0</v>
      </c>
      <c r="BL243" s="16" t="s">
        <v>627</v>
      </c>
      <c r="BM243" s="212" t="s">
        <v>633</v>
      </c>
    </row>
    <row r="244" s="2" customFormat="1" ht="16.5" customHeight="1">
      <c r="A244" s="37"/>
      <c r="B244" s="38"/>
      <c r="C244" s="201" t="s">
        <v>634</v>
      </c>
      <c r="D244" s="201" t="s">
        <v>132</v>
      </c>
      <c r="E244" s="202" t="s">
        <v>635</v>
      </c>
      <c r="F244" s="203" t="s">
        <v>636</v>
      </c>
      <c r="G244" s="204" t="s">
        <v>217</v>
      </c>
      <c r="H244" s="205">
        <v>221</v>
      </c>
      <c r="I244" s="206"/>
      <c r="J244" s="207">
        <f>ROUND(I244*H244,2)</f>
        <v>0</v>
      </c>
      <c r="K244" s="203" t="s">
        <v>19</v>
      </c>
      <c r="L244" s="43"/>
      <c r="M244" s="208" t="s">
        <v>19</v>
      </c>
      <c r="N244" s="209" t="s">
        <v>41</v>
      </c>
      <c r="O244" s="83"/>
      <c r="P244" s="210">
        <f>O244*H244</f>
        <v>0</v>
      </c>
      <c r="Q244" s="210">
        <v>0</v>
      </c>
      <c r="R244" s="210">
        <f>Q244*H244</f>
        <v>0</v>
      </c>
      <c r="S244" s="210">
        <v>0</v>
      </c>
      <c r="T244" s="21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2" t="s">
        <v>136</v>
      </c>
      <c r="AT244" s="212" t="s">
        <v>132</v>
      </c>
      <c r="AU244" s="212" t="s">
        <v>80</v>
      </c>
      <c r="AY244" s="16" t="s">
        <v>130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6" t="s">
        <v>78</v>
      </c>
      <c r="BK244" s="213">
        <f>ROUND(I244*H244,2)</f>
        <v>0</v>
      </c>
      <c r="BL244" s="16" t="s">
        <v>136</v>
      </c>
      <c r="BM244" s="212" t="s">
        <v>637</v>
      </c>
    </row>
    <row r="245" s="2" customFormat="1" ht="16.5" customHeight="1">
      <c r="A245" s="37"/>
      <c r="B245" s="38"/>
      <c r="C245" s="214" t="s">
        <v>638</v>
      </c>
      <c r="D245" s="214" t="s">
        <v>139</v>
      </c>
      <c r="E245" s="215" t="s">
        <v>639</v>
      </c>
      <c r="F245" s="216" t="s">
        <v>640</v>
      </c>
      <c r="G245" s="217" t="s">
        <v>276</v>
      </c>
      <c r="H245" s="218">
        <v>221</v>
      </c>
      <c r="I245" s="219"/>
      <c r="J245" s="220">
        <f>ROUND(I245*H245,2)</f>
        <v>0</v>
      </c>
      <c r="K245" s="216" t="s">
        <v>259</v>
      </c>
      <c r="L245" s="221"/>
      <c r="M245" s="222" t="s">
        <v>19</v>
      </c>
      <c r="N245" s="223" t="s">
        <v>41</v>
      </c>
      <c r="O245" s="83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2" t="s">
        <v>142</v>
      </c>
      <c r="AT245" s="212" t="s">
        <v>139</v>
      </c>
      <c r="AU245" s="212" t="s">
        <v>80</v>
      </c>
      <c r="AY245" s="16" t="s">
        <v>130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6" t="s">
        <v>78</v>
      </c>
      <c r="BK245" s="213">
        <f>ROUND(I245*H245,2)</f>
        <v>0</v>
      </c>
      <c r="BL245" s="16" t="s">
        <v>136</v>
      </c>
      <c r="BM245" s="212" t="s">
        <v>641</v>
      </c>
    </row>
    <row r="246" s="2" customFormat="1" ht="16.5" customHeight="1">
      <c r="A246" s="37"/>
      <c r="B246" s="38"/>
      <c r="C246" s="201" t="s">
        <v>642</v>
      </c>
      <c r="D246" s="201" t="s">
        <v>132</v>
      </c>
      <c r="E246" s="202" t="s">
        <v>643</v>
      </c>
      <c r="F246" s="203" t="s">
        <v>644</v>
      </c>
      <c r="G246" s="204" t="s">
        <v>235</v>
      </c>
      <c r="H246" s="205">
        <v>5</v>
      </c>
      <c r="I246" s="206"/>
      <c r="J246" s="207">
        <f>ROUND(I246*H246,2)</f>
        <v>0</v>
      </c>
      <c r="K246" s="203" t="s">
        <v>19</v>
      </c>
      <c r="L246" s="43"/>
      <c r="M246" s="208" t="s">
        <v>19</v>
      </c>
      <c r="N246" s="209" t="s">
        <v>41</v>
      </c>
      <c r="O246" s="83"/>
      <c r="P246" s="210">
        <f>O246*H246</f>
        <v>0</v>
      </c>
      <c r="Q246" s="210">
        <v>0</v>
      </c>
      <c r="R246" s="210">
        <f>Q246*H246</f>
        <v>0</v>
      </c>
      <c r="S246" s="210">
        <v>0</v>
      </c>
      <c r="T246" s="21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2" t="s">
        <v>136</v>
      </c>
      <c r="AT246" s="212" t="s">
        <v>132</v>
      </c>
      <c r="AU246" s="212" t="s">
        <v>80</v>
      </c>
      <c r="AY246" s="16" t="s">
        <v>130</v>
      </c>
      <c r="BE246" s="213">
        <f>IF(N246="základní",J246,0)</f>
        <v>0</v>
      </c>
      <c r="BF246" s="213">
        <f>IF(N246="snížená",J246,0)</f>
        <v>0</v>
      </c>
      <c r="BG246" s="213">
        <f>IF(N246="zákl. přenesená",J246,0)</f>
        <v>0</v>
      </c>
      <c r="BH246" s="213">
        <f>IF(N246="sníž. přenesená",J246,0)</f>
        <v>0</v>
      </c>
      <c r="BI246" s="213">
        <f>IF(N246="nulová",J246,0)</f>
        <v>0</v>
      </c>
      <c r="BJ246" s="16" t="s">
        <v>78</v>
      </c>
      <c r="BK246" s="213">
        <f>ROUND(I246*H246,2)</f>
        <v>0</v>
      </c>
      <c r="BL246" s="16" t="s">
        <v>136</v>
      </c>
      <c r="BM246" s="212" t="s">
        <v>645</v>
      </c>
    </row>
    <row r="247" s="2" customFormat="1" ht="16.5" customHeight="1">
      <c r="A247" s="37"/>
      <c r="B247" s="38"/>
      <c r="C247" s="201" t="s">
        <v>646</v>
      </c>
      <c r="D247" s="201" t="s">
        <v>132</v>
      </c>
      <c r="E247" s="202" t="s">
        <v>647</v>
      </c>
      <c r="F247" s="203" t="s">
        <v>648</v>
      </c>
      <c r="G247" s="204" t="s">
        <v>217</v>
      </c>
      <c r="H247" s="205">
        <v>37</v>
      </c>
      <c r="I247" s="206"/>
      <c r="J247" s="207">
        <f>ROUND(I247*H247,2)</f>
        <v>0</v>
      </c>
      <c r="K247" s="203" t="s">
        <v>19</v>
      </c>
      <c r="L247" s="43"/>
      <c r="M247" s="208" t="s">
        <v>19</v>
      </c>
      <c r="N247" s="209" t="s">
        <v>41</v>
      </c>
      <c r="O247" s="83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2" t="s">
        <v>136</v>
      </c>
      <c r="AT247" s="212" t="s">
        <v>132</v>
      </c>
      <c r="AU247" s="212" t="s">
        <v>80</v>
      </c>
      <c r="AY247" s="16" t="s">
        <v>130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6" t="s">
        <v>78</v>
      </c>
      <c r="BK247" s="213">
        <f>ROUND(I247*H247,2)</f>
        <v>0</v>
      </c>
      <c r="BL247" s="16" t="s">
        <v>136</v>
      </c>
      <c r="BM247" s="212" t="s">
        <v>649</v>
      </c>
    </row>
    <row r="248" s="2" customFormat="1" ht="16.5" customHeight="1">
      <c r="A248" s="37"/>
      <c r="B248" s="38"/>
      <c r="C248" s="214" t="s">
        <v>650</v>
      </c>
      <c r="D248" s="214" t="s">
        <v>139</v>
      </c>
      <c r="E248" s="215" t="s">
        <v>651</v>
      </c>
      <c r="F248" s="216" t="s">
        <v>652</v>
      </c>
      <c r="G248" s="217" t="s">
        <v>217</v>
      </c>
      <c r="H248" s="218">
        <v>5</v>
      </c>
      <c r="I248" s="219"/>
      <c r="J248" s="220">
        <f>ROUND(I248*H248,2)</f>
        <v>0</v>
      </c>
      <c r="K248" s="216" t="s">
        <v>19</v>
      </c>
      <c r="L248" s="221"/>
      <c r="M248" s="222" t="s">
        <v>19</v>
      </c>
      <c r="N248" s="223" t="s">
        <v>41</v>
      </c>
      <c r="O248" s="83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2" t="s">
        <v>142</v>
      </c>
      <c r="AT248" s="212" t="s">
        <v>139</v>
      </c>
      <c r="AU248" s="212" t="s">
        <v>80</v>
      </c>
      <c r="AY248" s="16" t="s">
        <v>130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6" t="s">
        <v>78</v>
      </c>
      <c r="BK248" s="213">
        <f>ROUND(I248*H248,2)</f>
        <v>0</v>
      </c>
      <c r="BL248" s="16" t="s">
        <v>136</v>
      </c>
      <c r="BM248" s="212" t="s">
        <v>653</v>
      </c>
    </row>
    <row r="249" s="12" customFormat="1" ht="22.8" customHeight="1">
      <c r="A249" s="12"/>
      <c r="B249" s="187"/>
      <c r="C249" s="188"/>
      <c r="D249" s="189" t="s">
        <v>69</v>
      </c>
      <c r="E249" s="224" t="s">
        <v>654</v>
      </c>
      <c r="F249" s="224" t="s">
        <v>655</v>
      </c>
      <c r="G249" s="188"/>
      <c r="H249" s="188"/>
      <c r="I249" s="191"/>
      <c r="J249" s="225">
        <f>BK249</f>
        <v>0</v>
      </c>
      <c r="K249" s="188"/>
      <c r="L249" s="193"/>
      <c r="M249" s="194"/>
      <c r="N249" s="195"/>
      <c r="O249" s="195"/>
      <c r="P249" s="196">
        <f>SUM(P250:P251)</f>
        <v>0</v>
      </c>
      <c r="Q249" s="195"/>
      <c r="R249" s="196">
        <f>SUM(R250:R251)</f>
        <v>0</v>
      </c>
      <c r="S249" s="195"/>
      <c r="T249" s="197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8" t="s">
        <v>621</v>
      </c>
      <c r="AT249" s="199" t="s">
        <v>69</v>
      </c>
      <c r="AU249" s="199" t="s">
        <v>78</v>
      </c>
      <c r="AY249" s="198" t="s">
        <v>130</v>
      </c>
      <c r="BK249" s="200">
        <f>SUM(BK250:BK251)</f>
        <v>0</v>
      </c>
    </row>
    <row r="250" s="2" customFormat="1" ht="16.5" customHeight="1">
      <c r="A250" s="37"/>
      <c r="B250" s="38"/>
      <c r="C250" s="201" t="s">
        <v>656</v>
      </c>
      <c r="D250" s="201" t="s">
        <v>132</v>
      </c>
      <c r="E250" s="202" t="s">
        <v>657</v>
      </c>
      <c r="F250" s="203" t="s">
        <v>658</v>
      </c>
      <c r="G250" s="204" t="s">
        <v>276</v>
      </c>
      <c r="H250" s="205">
        <v>1</v>
      </c>
      <c r="I250" s="206"/>
      <c r="J250" s="207">
        <f>ROUND(I250*H250,2)</f>
        <v>0</v>
      </c>
      <c r="K250" s="203" t="s">
        <v>659</v>
      </c>
      <c r="L250" s="43"/>
      <c r="M250" s="208" t="s">
        <v>19</v>
      </c>
      <c r="N250" s="209" t="s">
        <v>41</v>
      </c>
      <c r="O250" s="83"/>
      <c r="P250" s="210">
        <f>O250*H250</f>
        <v>0</v>
      </c>
      <c r="Q250" s="210">
        <v>0</v>
      </c>
      <c r="R250" s="210">
        <f>Q250*H250</f>
        <v>0</v>
      </c>
      <c r="S250" s="210">
        <v>0</v>
      </c>
      <c r="T250" s="21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2" t="s">
        <v>627</v>
      </c>
      <c r="AT250" s="212" t="s">
        <v>132</v>
      </c>
      <c r="AU250" s="212" t="s">
        <v>80</v>
      </c>
      <c r="AY250" s="16" t="s">
        <v>130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16" t="s">
        <v>78</v>
      </c>
      <c r="BK250" s="213">
        <f>ROUND(I250*H250,2)</f>
        <v>0</v>
      </c>
      <c r="BL250" s="16" t="s">
        <v>627</v>
      </c>
      <c r="BM250" s="212" t="s">
        <v>660</v>
      </c>
    </row>
    <row r="251" s="2" customFormat="1">
      <c r="A251" s="37"/>
      <c r="B251" s="38"/>
      <c r="C251" s="39"/>
      <c r="D251" s="226" t="s">
        <v>261</v>
      </c>
      <c r="E251" s="39"/>
      <c r="F251" s="227" t="s">
        <v>661</v>
      </c>
      <c r="G251" s="39"/>
      <c r="H251" s="39"/>
      <c r="I251" s="228"/>
      <c r="J251" s="39"/>
      <c r="K251" s="39"/>
      <c r="L251" s="43"/>
      <c r="M251" s="229"/>
      <c r="N251" s="230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261</v>
      </c>
      <c r="AU251" s="16" t="s">
        <v>80</v>
      </c>
    </row>
    <row r="252" s="12" customFormat="1" ht="22.8" customHeight="1">
      <c r="A252" s="12"/>
      <c r="B252" s="187"/>
      <c r="C252" s="188"/>
      <c r="D252" s="189" t="s">
        <v>69</v>
      </c>
      <c r="E252" s="224" t="s">
        <v>662</v>
      </c>
      <c r="F252" s="224" t="s">
        <v>663</v>
      </c>
      <c r="G252" s="188"/>
      <c r="H252" s="188"/>
      <c r="I252" s="191"/>
      <c r="J252" s="225">
        <f>BK252</f>
        <v>0</v>
      </c>
      <c r="K252" s="188"/>
      <c r="L252" s="193"/>
      <c r="M252" s="194"/>
      <c r="N252" s="195"/>
      <c r="O252" s="195"/>
      <c r="P252" s="196">
        <f>SUM(P253:P257)</f>
        <v>0</v>
      </c>
      <c r="Q252" s="195"/>
      <c r="R252" s="196">
        <f>SUM(R253:R257)</f>
        <v>0</v>
      </c>
      <c r="S252" s="195"/>
      <c r="T252" s="197">
        <f>SUM(T253:T257)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8" t="s">
        <v>621</v>
      </c>
      <c r="AT252" s="199" t="s">
        <v>69</v>
      </c>
      <c r="AU252" s="199" t="s">
        <v>78</v>
      </c>
      <c r="AY252" s="198" t="s">
        <v>130</v>
      </c>
      <c r="BK252" s="200">
        <f>SUM(BK253:BK257)</f>
        <v>0</v>
      </c>
    </row>
    <row r="253" s="2" customFormat="1" ht="16.5" customHeight="1">
      <c r="A253" s="37"/>
      <c r="B253" s="38"/>
      <c r="C253" s="201" t="s">
        <v>664</v>
      </c>
      <c r="D253" s="201" t="s">
        <v>132</v>
      </c>
      <c r="E253" s="202" t="s">
        <v>665</v>
      </c>
      <c r="F253" s="203" t="s">
        <v>666</v>
      </c>
      <c r="G253" s="204" t="s">
        <v>217</v>
      </c>
      <c r="H253" s="205">
        <v>1</v>
      </c>
      <c r="I253" s="206"/>
      <c r="J253" s="207">
        <f>ROUND(I253*H253,2)</f>
        <v>0</v>
      </c>
      <c r="K253" s="203" t="s">
        <v>19</v>
      </c>
      <c r="L253" s="43"/>
      <c r="M253" s="208" t="s">
        <v>19</v>
      </c>
      <c r="N253" s="209" t="s">
        <v>41</v>
      </c>
      <c r="O253" s="83"/>
      <c r="P253" s="210">
        <f>O253*H253</f>
        <v>0</v>
      </c>
      <c r="Q253" s="210">
        <v>0</v>
      </c>
      <c r="R253" s="210">
        <f>Q253*H253</f>
        <v>0</v>
      </c>
      <c r="S253" s="210">
        <v>0</v>
      </c>
      <c r="T253" s="21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2" t="s">
        <v>136</v>
      </c>
      <c r="AT253" s="212" t="s">
        <v>132</v>
      </c>
      <c r="AU253" s="212" t="s">
        <v>80</v>
      </c>
      <c r="AY253" s="16" t="s">
        <v>130</v>
      </c>
      <c r="BE253" s="213">
        <f>IF(N253="základní",J253,0)</f>
        <v>0</v>
      </c>
      <c r="BF253" s="213">
        <f>IF(N253="snížená",J253,0)</f>
        <v>0</v>
      </c>
      <c r="BG253" s="213">
        <f>IF(N253="zákl. přenesená",J253,0)</f>
        <v>0</v>
      </c>
      <c r="BH253" s="213">
        <f>IF(N253="sníž. přenesená",J253,0)</f>
        <v>0</v>
      </c>
      <c r="BI253" s="213">
        <f>IF(N253="nulová",J253,0)</f>
        <v>0</v>
      </c>
      <c r="BJ253" s="16" t="s">
        <v>78</v>
      </c>
      <c r="BK253" s="213">
        <f>ROUND(I253*H253,2)</f>
        <v>0</v>
      </c>
      <c r="BL253" s="16" t="s">
        <v>136</v>
      </c>
      <c r="BM253" s="212" t="s">
        <v>667</v>
      </c>
    </row>
    <row r="254" s="2" customFormat="1" ht="16.5" customHeight="1">
      <c r="A254" s="37"/>
      <c r="B254" s="38"/>
      <c r="C254" s="201" t="s">
        <v>668</v>
      </c>
      <c r="D254" s="201" t="s">
        <v>132</v>
      </c>
      <c r="E254" s="202" t="s">
        <v>669</v>
      </c>
      <c r="F254" s="203" t="s">
        <v>670</v>
      </c>
      <c r="G254" s="204" t="s">
        <v>671</v>
      </c>
      <c r="H254" s="205">
        <v>1</v>
      </c>
      <c r="I254" s="206"/>
      <c r="J254" s="207">
        <f>ROUND(I254*H254,2)</f>
        <v>0</v>
      </c>
      <c r="K254" s="203" t="s">
        <v>301</v>
      </c>
      <c r="L254" s="43"/>
      <c r="M254" s="208" t="s">
        <v>19</v>
      </c>
      <c r="N254" s="209" t="s">
        <v>41</v>
      </c>
      <c r="O254" s="83"/>
      <c r="P254" s="210">
        <f>O254*H254</f>
        <v>0</v>
      </c>
      <c r="Q254" s="210">
        <v>0</v>
      </c>
      <c r="R254" s="210">
        <f>Q254*H254</f>
        <v>0</v>
      </c>
      <c r="S254" s="210">
        <v>0</v>
      </c>
      <c r="T254" s="21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2" t="s">
        <v>627</v>
      </c>
      <c r="AT254" s="212" t="s">
        <v>132</v>
      </c>
      <c r="AU254" s="212" t="s">
        <v>80</v>
      </c>
      <c r="AY254" s="16" t="s">
        <v>130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6" t="s">
        <v>78</v>
      </c>
      <c r="BK254" s="213">
        <f>ROUND(I254*H254,2)</f>
        <v>0</v>
      </c>
      <c r="BL254" s="16" t="s">
        <v>627</v>
      </c>
      <c r="BM254" s="212" t="s">
        <v>672</v>
      </c>
    </row>
    <row r="255" s="2" customFormat="1">
      <c r="A255" s="37"/>
      <c r="B255" s="38"/>
      <c r="C255" s="39"/>
      <c r="D255" s="226" t="s">
        <v>261</v>
      </c>
      <c r="E255" s="39"/>
      <c r="F255" s="227" t="s">
        <v>673</v>
      </c>
      <c r="G255" s="39"/>
      <c r="H255" s="39"/>
      <c r="I255" s="228"/>
      <c r="J255" s="39"/>
      <c r="K255" s="39"/>
      <c r="L255" s="43"/>
      <c r="M255" s="229"/>
      <c r="N255" s="23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261</v>
      </c>
      <c r="AU255" s="16" t="s">
        <v>80</v>
      </c>
    </row>
    <row r="256" s="2" customFormat="1" ht="16.5" customHeight="1">
      <c r="A256" s="37"/>
      <c r="B256" s="38"/>
      <c r="C256" s="201" t="s">
        <v>674</v>
      </c>
      <c r="D256" s="201" t="s">
        <v>132</v>
      </c>
      <c r="E256" s="202" t="s">
        <v>675</v>
      </c>
      <c r="F256" s="203" t="s">
        <v>676</v>
      </c>
      <c r="G256" s="204" t="s">
        <v>217</v>
      </c>
      <c r="H256" s="205">
        <v>1</v>
      </c>
      <c r="I256" s="206"/>
      <c r="J256" s="207">
        <f>ROUND(I256*H256,2)</f>
        <v>0</v>
      </c>
      <c r="K256" s="203" t="s">
        <v>301</v>
      </c>
      <c r="L256" s="43"/>
      <c r="M256" s="208" t="s">
        <v>19</v>
      </c>
      <c r="N256" s="209" t="s">
        <v>41</v>
      </c>
      <c r="O256" s="83"/>
      <c r="P256" s="210">
        <f>O256*H256</f>
        <v>0</v>
      </c>
      <c r="Q256" s="210">
        <v>0</v>
      </c>
      <c r="R256" s="210">
        <f>Q256*H256</f>
        <v>0</v>
      </c>
      <c r="S256" s="210">
        <v>0</v>
      </c>
      <c r="T256" s="21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2" t="s">
        <v>627</v>
      </c>
      <c r="AT256" s="212" t="s">
        <v>132</v>
      </c>
      <c r="AU256" s="212" t="s">
        <v>80</v>
      </c>
      <c r="AY256" s="16" t="s">
        <v>130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16" t="s">
        <v>78</v>
      </c>
      <c r="BK256" s="213">
        <f>ROUND(I256*H256,2)</f>
        <v>0</v>
      </c>
      <c r="BL256" s="16" t="s">
        <v>627</v>
      </c>
      <c r="BM256" s="212" t="s">
        <v>677</v>
      </c>
    </row>
    <row r="257" s="2" customFormat="1">
      <c r="A257" s="37"/>
      <c r="B257" s="38"/>
      <c r="C257" s="39"/>
      <c r="D257" s="226" t="s">
        <v>261</v>
      </c>
      <c r="E257" s="39"/>
      <c r="F257" s="227" t="s">
        <v>678</v>
      </c>
      <c r="G257" s="39"/>
      <c r="H257" s="39"/>
      <c r="I257" s="228"/>
      <c r="J257" s="39"/>
      <c r="K257" s="39"/>
      <c r="L257" s="43"/>
      <c r="M257" s="231"/>
      <c r="N257" s="232"/>
      <c r="O257" s="233"/>
      <c r="P257" s="233"/>
      <c r="Q257" s="233"/>
      <c r="R257" s="233"/>
      <c r="S257" s="233"/>
      <c r="T257" s="23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261</v>
      </c>
      <c r="AU257" s="16" t="s">
        <v>80</v>
      </c>
    </row>
    <row r="258" s="2" customFormat="1" ht="6.96" customHeight="1">
      <c r="A258" s="37"/>
      <c r="B258" s="58"/>
      <c r="C258" s="59"/>
      <c r="D258" s="59"/>
      <c r="E258" s="59"/>
      <c r="F258" s="59"/>
      <c r="G258" s="59"/>
      <c r="H258" s="59"/>
      <c r="I258" s="59"/>
      <c r="J258" s="59"/>
      <c r="K258" s="59"/>
      <c r="L258" s="43"/>
      <c r="M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</row>
  </sheetData>
  <sheetProtection sheet="1" autoFilter="0" formatColumns="0" formatRows="0" objects="1" scenarios="1" spinCount="100000" saltValue="3oEEEuFb/TaBvAVKLk2FBIOric086aa0pwGOygx/OH1CXmdone1UZprDsM+Pj0qe3HgIFfZr/L5ju/ouk+S3Cw==" hashValue="d8l1rlgA3ZkSZ9BBkdlxNQ8qovytMu+Gxp/Ji9aYMqBdO6LZ2EKhZMtkID0a3gM4JQc21jXW0a/K4+Rqoxzb6g==" algorithmName="SHA-512" password="CC35"/>
  <autoFilter ref="C90:K257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124" r:id="rId1" display="https://podminky.urs.cz/item/CS_URS_2024_01/611135101"/>
    <hyperlink ref="F126" r:id="rId2" display="https://podminky.urs.cz/item/CS_URS_2024_01/612135101"/>
    <hyperlink ref="F131" r:id="rId3" display="https://podminky.urs.cz/item/CS_URS_2024_01/972054341.1"/>
    <hyperlink ref="F133" r:id="rId4" display="https://podminky.urs.cz/item/CS_URS_2024_01/973046121"/>
    <hyperlink ref="F135" r:id="rId5" display="https://podminky.urs.cz/item/CS_URS_2024_01/974029123"/>
    <hyperlink ref="F137" r:id="rId6" display="https://podminky.urs.cz/item/CS_URS_2024_01/977332112"/>
    <hyperlink ref="F140" r:id="rId7" display="https://podminky.urs.cz/item/CS_URS_2021_01/741210002"/>
    <hyperlink ref="F143" r:id="rId8" display="https://podminky.urs.cz/item/CS_URS_2022_02/741331032"/>
    <hyperlink ref="F153" r:id="rId9" display="https://podminky.urs.cz/item/CS_URS_2024_01/210812001"/>
    <hyperlink ref="F156" r:id="rId10" display="https://podminky.urs.cz/item/CS_URS_2024_01/210812003"/>
    <hyperlink ref="F159" r:id="rId11" display="https://podminky.urs.cz/item/CS_URS_2024_01/741110501"/>
    <hyperlink ref="F162" r:id="rId12" display="https://podminky.urs.cz/item/CS_URS_2024_01/741110502"/>
    <hyperlink ref="F165" r:id="rId13" display="https://podminky.urs.cz/item/CS_URS_2024_01/741110512"/>
    <hyperlink ref="F170" r:id="rId14" display="https://podminky.urs.cz/item/CS_URS_2024_01/741110541"/>
    <hyperlink ref="F172" r:id="rId15" display="https://podminky.urs.cz/item/CS_URS_2024_01/741112001"/>
    <hyperlink ref="F175" r:id="rId16" display="https://podminky.urs.cz/item/CS_URS_2024_01/741122601"/>
    <hyperlink ref="F179" r:id="rId17" display="https://podminky.urs.cz/item/CS_URS_2024_01/741122611"/>
    <hyperlink ref="F183" r:id="rId18" display="https://podminky.urs.cz/item/CS_URS_2024_01/741122641"/>
    <hyperlink ref="F187" r:id="rId19" display="https://podminky.urs.cz/item/CS_URS_2024_01/741122642"/>
    <hyperlink ref="F190" r:id="rId20" display="https://podminky.urs.cz/item/CS_URS_2024_01/741122643"/>
    <hyperlink ref="F193" r:id="rId21" display="https://podminky.urs.cz/item/CS_URS_2024_01/741130001"/>
    <hyperlink ref="F195" r:id="rId22" display="https://podminky.urs.cz/item/CS_URS_2024_01/741130003"/>
    <hyperlink ref="F201" r:id="rId23" display="https://podminky.urs.cz/item/CS_URS_2024_01/741310011"/>
    <hyperlink ref="F208" r:id="rId24" display="https://podminky.urs.cz/item/CS_URS_2025_01/741310401"/>
    <hyperlink ref="F213" r:id="rId25" display="https://podminky.urs.cz/item/CS_URS_2024_01/741310401.1"/>
    <hyperlink ref="F216" r:id="rId26" display="https://podminky.urs.cz/item/CS_URS_2024_01/741313002"/>
    <hyperlink ref="F221" r:id="rId27" display="https://podminky.urs.cz/item/CS_URS_2024_01/741372061"/>
    <hyperlink ref="F225" r:id="rId28" display="https://podminky.urs.cz/item/CS_URS_2024_01/741372062"/>
    <hyperlink ref="F235" r:id="rId29" display="https://podminky.urs.cz/item/CS_URS_2021_01/210071001"/>
    <hyperlink ref="F238" r:id="rId30" display="https://podminky.urs.cz/item/CS_URS_2021_01/210280002"/>
    <hyperlink ref="F242" r:id="rId31" display="https://podminky.urs.cz/item/CS_URS_2021_01/013254000"/>
    <hyperlink ref="F251" r:id="rId32" display="https://podminky.urs.cz/item/CS_URS_2021_02/049002000"/>
    <hyperlink ref="F255" r:id="rId33" display="https://podminky.urs.cz/item/CS_URS_2021_01/065002000.1"/>
    <hyperlink ref="F257" r:id="rId34" display="https://podminky.urs.cz/item/CS_URS_2021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Mateřská škola Kmochova, Kolín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679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30. 1. 2025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34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36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38</v>
      </c>
      <c r="G32" s="37"/>
      <c r="H32" s="37"/>
      <c r="I32" s="144" t="s">
        <v>37</v>
      </c>
      <c r="J32" s="144" t="s">
        <v>39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40</v>
      </c>
      <c r="E33" s="131" t="s">
        <v>41</v>
      </c>
      <c r="F33" s="146">
        <f>ROUND((SUM(BE81:BE126)),  2)</f>
        <v>0</v>
      </c>
      <c r="G33" s="37"/>
      <c r="H33" s="37"/>
      <c r="I33" s="147">
        <v>0.20999999999999999</v>
      </c>
      <c r="J33" s="146">
        <f>ROUND(((SUM(BE81:BE126))*I33),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42</v>
      </c>
      <c r="F34" s="146">
        <f>ROUND((SUM(BF81:BF126)),  2)</f>
        <v>0</v>
      </c>
      <c r="G34" s="37"/>
      <c r="H34" s="37"/>
      <c r="I34" s="147">
        <v>0.12</v>
      </c>
      <c r="J34" s="146">
        <f>ROUND(((SUM(BF81:BF126))*I34),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43</v>
      </c>
      <c r="F35" s="146">
        <f>ROUND((SUM(BG81:BG126)),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44</v>
      </c>
      <c r="F36" s="146">
        <f>ROUND((SUM(BH81:BH126)),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45</v>
      </c>
      <c r="F37" s="146">
        <f>ROUND((SUM(BI81:BI126)),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Mateřská škola Kmochova, Kolín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Rozvaděč RH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Kolín</v>
      </c>
      <c r="G52" s="39"/>
      <c r="H52" s="39"/>
      <c r="I52" s="31" t="s">
        <v>23</v>
      </c>
      <c r="J52" s="71" t="str">
        <f>IF(J12="","",J12)</f>
        <v>30. 1. 2025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68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108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115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Mateřská škola Kmochova, Kolín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97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02 - Rozvaděč RH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Kolín</v>
      </c>
      <c r="G75" s="39"/>
      <c r="H75" s="39"/>
      <c r="I75" s="31" t="s">
        <v>23</v>
      </c>
      <c r="J75" s="71" t="str">
        <f>IF(J12="","",J12)</f>
        <v>30. 1. 2025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</v>
      </c>
      <c r="G77" s="39"/>
      <c r="H77" s="39"/>
      <c r="I77" s="31" t="s">
        <v>31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33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116</v>
      </c>
      <c r="D80" s="179" t="s">
        <v>55</v>
      </c>
      <c r="E80" s="179" t="s">
        <v>51</v>
      </c>
      <c r="F80" s="179" t="s">
        <v>52</v>
      </c>
      <c r="G80" s="179" t="s">
        <v>117</v>
      </c>
      <c r="H80" s="179" t="s">
        <v>118</v>
      </c>
      <c r="I80" s="179" t="s">
        <v>119</v>
      </c>
      <c r="J80" s="179" t="s">
        <v>101</v>
      </c>
      <c r="K80" s="180" t="s">
        <v>120</v>
      </c>
      <c r="L80" s="181"/>
      <c r="M80" s="91" t="s">
        <v>19</v>
      </c>
      <c r="N80" s="92" t="s">
        <v>40</v>
      </c>
      <c r="O80" s="92" t="s">
        <v>121</v>
      </c>
      <c r="P80" s="92" t="s">
        <v>122</v>
      </c>
      <c r="Q80" s="92" t="s">
        <v>123</v>
      </c>
      <c r="R80" s="92" t="s">
        <v>124</v>
      </c>
      <c r="S80" s="92" t="s">
        <v>125</v>
      </c>
      <c r="T80" s="93" t="s">
        <v>126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127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0.0078899999999999994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69</v>
      </c>
      <c r="AU81" s="16" t="s">
        <v>102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69</v>
      </c>
      <c r="E82" s="190" t="s">
        <v>296</v>
      </c>
      <c r="F82" s="190" t="s">
        <v>297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0.0078899999999999994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80</v>
      </c>
      <c r="AT82" s="199" t="s">
        <v>69</v>
      </c>
      <c r="AU82" s="199" t="s">
        <v>70</v>
      </c>
      <c r="AY82" s="198" t="s">
        <v>130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69</v>
      </c>
      <c r="E83" s="224" t="s">
        <v>319</v>
      </c>
      <c r="F83" s="224" t="s">
        <v>320</v>
      </c>
      <c r="G83" s="188"/>
      <c r="H83" s="188"/>
      <c r="I83" s="191"/>
      <c r="J83" s="225">
        <f>BK83</f>
        <v>0</v>
      </c>
      <c r="K83" s="188"/>
      <c r="L83" s="193"/>
      <c r="M83" s="194"/>
      <c r="N83" s="195"/>
      <c r="O83" s="195"/>
      <c r="P83" s="196">
        <f>SUM(P84:P126)</f>
        <v>0</v>
      </c>
      <c r="Q83" s="195"/>
      <c r="R83" s="196">
        <f>SUM(R84:R126)</f>
        <v>0.0078899999999999994</v>
      </c>
      <c r="S83" s="195"/>
      <c r="T83" s="197">
        <f>SUM(T84:T126)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80</v>
      </c>
      <c r="AT83" s="199" t="s">
        <v>69</v>
      </c>
      <c r="AU83" s="199" t="s">
        <v>78</v>
      </c>
      <c r="AY83" s="198" t="s">
        <v>130</v>
      </c>
      <c r="BK83" s="200">
        <f>SUM(BK84:BK126)</f>
        <v>0</v>
      </c>
    </row>
    <row r="84" s="2" customFormat="1" ht="16.5" customHeight="1">
      <c r="A84" s="37"/>
      <c r="B84" s="38"/>
      <c r="C84" s="201" t="s">
        <v>78</v>
      </c>
      <c r="D84" s="201" t="s">
        <v>132</v>
      </c>
      <c r="E84" s="202" t="s">
        <v>680</v>
      </c>
      <c r="F84" s="203" t="s">
        <v>681</v>
      </c>
      <c r="G84" s="204" t="s">
        <v>276</v>
      </c>
      <c r="H84" s="205">
        <v>30</v>
      </c>
      <c r="I84" s="206"/>
      <c r="J84" s="207">
        <f>ROUND(I84*H84,2)</f>
        <v>0</v>
      </c>
      <c r="K84" s="203" t="s">
        <v>521</v>
      </c>
      <c r="L84" s="43"/>
      <c r="M84" s="208" t="s">
        <v>19</v>
      </c>
      <c r="N84" s="209" t="s">
        <v>41</v>
      </c>
      <c r="O84" s="83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2" t="s">
        <v>184</v>
      </c>
      <c r="AT84" s="212" t="s">
        <v>132</v>
      </c>
      <c r="AU84" s="212" t="s">
        <v>80</v>
      </c>
      <c r="AY84" s="16" t="s">
        <v>130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6" t="s">
        <v>78</v>
      </c>
      <c r="BK84" s="213">
        <f>ROUND(I84*H84,2)</f>
        <v>0</v>
      </c>
      <c r="BL84" s="16" t="s">
        <v>184</v>
      </c>
      <c r="BM84" s="212" t="s">
        <v>682</v>
      </c>
    </row>
    <row r="85" s="2" customFormat="1">
      <c r="A85" s="37"/>
      <c r="B85" s="38"/>
      <c r="C85" s="39"/>
      <c r="D85" s="226" t="s">
        <v>261</v>
      </c>
      <c r="E85" s="39"/>
      <c r="F85" s="227" t="s">
        <v>683</v>
      </c>
      <c r="G85" s="39"/>
      <c r="H85" s="39"/>
      <c r="I85" s="228"/>
      <c r="J85" s="39"/>
      <c r="K85" s="39"/>
      <c r="L85" s="43"/>
      <c r="M85" s="229"/>
      <c r="N85" s="230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261</v>
      </c>
      <c r="AU85" s="16" t="s">
        <v>80</v>
      </c>
    </row>
    <row r="86" s="2" customFormat="1" ht="16.5" customHeight="1">
      <c r="A86" s="37"/>
      <c r="B86" s="38"/>
      <c r="C86" s="214" t="s">
        <v>80</v>
      </c>
      <c r="D86" s="214" t="s">
        <v>139</v>
      </c>
      <c r="E86" s="215" t="s">
        <v>684</v>
      </c>
      <c r="F86" s="216" t="s">
        <v>685</v>
      </c>
      <c r="G86" s="217" t="s">
        <v>276</v>
      </c>
      <c r="H86" s="218">
        <v>30</v>
      </c>
      <c r="I86" s="219"/>
      <c r="J86" s="220">
        <f>ROUND(I86*H86,2)</f>
        <v>0</v>
      </c>
      <c r="K86" s="216" t="s">
        <v>19</v>
      </c>
      <c r="L86" s="221"/>
      <c r="M86" s="222" t="s">
        <v>19</v>
      </c>
      <c r="N86" s="223" t="s">
        <v>41</v>
      </c>
      <c r="O86" s="83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307</v>
      </c>
      <c r="AT86" s="212" t="s">
        <v>139</v>
      </c>
      <c r="AU86" s="212" t="s">
        <v>80</v>
      </c>
      <c r="AY86" s="16" t="s">
        <v>130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78</v>
      </c>
      <c r="BK86" s="213">
        <f>ROUND(I86*H86,2)</f>
        <v>0</v>
      </c>
      <c r="BL86" s="16" t="s">
        <v>184</v>
      </c>
      <c r="BM86" s="212" t="s">
        <v>686</v>
      </c>
    </row>
    <row r="87" s="2" customFormat="1" ht="21.75" customHeight="1">
      <c r="A87" s="37"/>
      <c r="B87" s="38"/>
      <c r="C87" s="201" t="s">
        <v>621</v>
      </c>
      <c r="D87" s="201" t="s">
        <v>132</v>
      </c>
      <c r="E87" s="202" t="s">
        <v>687</v>
      </c>
      <c r="F87" s="203" t="s">
        <v>688</v>
      </c>
      <c r="G87" s="204" t="s">
        <v>276</v>
      </c>
      <c r="H87" s="205">
        <v>1</v>
      </c>
      <c r="I87" s="206"/>
      <c r="J87" s="207">
        <f>ROUND(I87*H87,2)</f>
        <v>0</v>
      </c>
      <c r="K87" s="203" t="s">
        <v>521</v>
      </c>
      <c r="L87" s="43"/>
      <c r="M87" s="208" t="s">
        <v>19</v>
      </c>
      <c r="N87" s="209" t="s">
        <v>41</v>
      </c>
      <c r="O87" s="8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184</v>
      </c>
      <c r="AT87" s="212" t="s">
        <v>132</v>
      </c>
      <c r="AU87" s="212" t="s">
        <v>80</v>
      </c>
      <c r="AY87" s="16" t="s">
        <v>130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78</v>
      </c>
      <c r="BK87" s="213">
        <f>ROUND(I87*H87,2)</f>
        <v>0</v>
      </c>
      <c r="BL87" s="16" t="s">
        <v>184</v>
      </c>
      <c r="BM87" s="212" t="s">
        <v>689</v>
      </c>
    </row>
    <row r="88" s="2" customFormat="1">
      <c r="A88" s="37"/>
      <c r="B88" s="38"/>
      <c r="C88" s="39"/>
      <c r="D88" s="226" t="s">
        <v>261</v>
      </c>
      <c r="E88" s="39"/>
      <c r="F88" s="227" t="s">
        <v>690</v>
      </c>
      <c r="G88" s="39"/>
      <c r="H88" s="39"/>
      <c r="I88" s="228"/>
      <c r="J88" s="39"/>
      <c r="K88" s="39"/>
      <c r="L88" s="43"/>
      <c r="M88" s="229"/>
      <c r="N88" s="23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261</v>
      </c>
      <c r="AU88" s="16" t="s">
        <v>80</v>
      </c>
    </row>
    <row r="89" s="2" customFormat="1" ht="16.5" customHeight="1">
      <c r="A89" s="37"/>
      <c r="B89" s="38"/>
      <c r="C89" s="214" t="s">
        <v>254</v>
      </c>
      <c r="D89" s="214" t="s">
        <v>139</v>
      </c>
      <c r="E89" s="215" t="s">
        <v>691</v>
      </c>
      <c r="F89" s="216" t="s">
        <v>692</v>
      </c>
      <c r="G89" s="217" t="s">
        <v>276</v>
      </c>
      <c r="H89" s="218">
        <v>1</v>
      </c>
      <c r="I89" s="219"/>
      <c r="J89" s="220">
        <f>ROUND(I89*H89,2)</f>
        <v>0</v>
      </c>
      <c r="K89" s="216" t="s">
        <v>19</v>
      </c>
      <c r="L89" s="221"/>
      <c r="M89" s="222" t="s">
        <v>19</v>
      </c>
      <c r="N89" s="223" t="s">
        <v>41</v>
      </c>
      <c r="O89" s="83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2" t="s">
        <v>307</v>
      </c>
      <c r="AT89" s="212" t="s">
        <v>139</v>
      </c>
      <c r="AU89" s="212" t="s">
        <v>80</v>
      </c>
      <c r="AY89" s="16" t="s">
        <v>130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6" t="s">
        <v>78</v>
      </c>
      <c r="BK89" s="213">
        <f>ROUND(I89*H89,2)</f>
        <v>0</v>
      </c>
      <c r="BL89" s="16" t="s">
        <v>184</v>
      </c>
      <c r="BM89" s="212" t="s">
        <v>693</v>
      </c>
    </row>
    <row r="90" s="2" customFormat="1" ht="16.5" customHeight="1">
      <c r="A90" s="37"/>
      <c r="B90" s="38"/>
      <c r="C90" s="201" t="s">
        <v>256</v>
      </c>
      <c r="D90" s="201" t="s">
        <v>132</v>
      </c>
      <c r="E90" s="202" t="s">
        <v>694</v>
      </c>
      <c r="F90" s="203" t="s">
        <v>695</v>
      </c>
      <c r="G90" s="204" t="s">
        <v>276</v>
      </c>
      <c r="H90" s="205">
        <v>8</v>
      </c>
      <c r="I90" s="206"/>
      <c r="J90" s="207">
        <f>ROUND(I90*H90,2)</f>
        <v>0</v>
      </c>
      <c r="K90" s="203" t="s">
        <v>521</v>
      </c>
      <c r="L90" s="43"/>
      <c r="M90" s="208" t="s">
        <v>19</v>
      </c>
      <c r="N90" s="209" t="s">
        <v>41</v>
      </c>
      <c r="O90" s="83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2" t="s">
        <v>184</v>
      </c>
      <c r="AT90" s="212" t="s">
        <v>132</v>
      </c>
      <c r="AU90" s="212" t="s">
        <v>80</v>
      </c>
      <c r="AY90" s="16" t="s">
        <v>130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6" t="s">
        <v>78</v>
      </c>
      <c r="BK90" s="213">
        <f>ROUND(I90*H90,2)</f>
        <v>0</v>
      </c>
      <c r="BL90" s="16" t="s">
        <v>184</v>
      </c>
      <c r="BM90" s="212" t="s">
        <v>696</v>
      </c>
    </row>
    <row r="91" s="2" customFormat="1">
      <c r="A91" s="37"/>
      <c r="B91" s="38"/>
      <c r="C91" s="39"/>
      <c r="D91" s="226" t="s">
        <v>261</v>
      </c>
      <c r="E91" s="39"/>
      <c r="F91" s="227" t="s">
        <v>697</v>
      </c>
      <c r="G91" s="39"/>
      <c r="H91" s="39"/>
      <c r="I91" s="228"/>
      <c r="J91" s="39"/>
      <c r="K91" s="39"/>
      <c r="L91" s="43"/>
      <c r="M91" s="229"/>
      <c r="N91" s="23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261</v>
      </c>
      <c r="AU91" s="16" t="s">
        <v>80</v>
      </c>
    </row>
    <row r="92" s="2" customFormat="1" ht="16.5" customHeight="1">
      <c r="A92" s="37"/>
      <c r="B92" s="38"/>
      <c r="C92" s="214" t="s">
        <v>136</v>
      </c>
      <c r="D92" s="214" t="s">
        <v>139</v>
      </c>
      <c r="E92" s="215" t="s">
        <v>698</v>
      </c>
      <c r="F92" s="216" t="s">
        <v>699</v>
      </c>
      <c r="G92" s="217" t="s">
        <v>276</v>
      </c>
      <c r="H92" s="218">
        <v>8</v>
      </c>
      <c r="I92" s="219"/>
      <c r="J92" s="220">
        <f>ROUND(I92*H92,2)</f>
        <v>0</v>
      </c>
      <c r="K92" s="216" t="s">
        <v>19</v>
      </c>
      <c r="L92" s="221"/>
      <c r="M92" s="222" t="s">
        <v>19</v>
      </c>
      <c r="N92" s="223" t="s">
        <v>41</v>
      </c>
      <c r="O92" s="83"/>
      <c r="P92" s="210">
        <f>O92*H92</f>
        <v>0</v>
      </c>
      <c r="Q92" s="210">
        <v>6.0000000000000002E-05</v>
      </c>
      <c r="R92" s="210">
        <f>Q92*H92</f>
        <v>0.00048000000000000001</v>
      </c>
      <c r="S92" s="210">
        <v>0</v>
      </c>
      <c r="T92" s="21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2" t="s">
        <v>307</v>
      </c>
      <c r="AT92" s="212" t="s">
        <v>139</v>
      </c>
      <c r="AU92" s="212" t="s">
        <v>80</v>
      </c>
      <c r="AY92" s="16" t="s">
        <v>130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6" t="s">
        <v>78</v>
      </c>
      <c r="BK92" s="213">
        <f>ROUND(I92*H92,2)</f>
        <v>0</v>
      </c>
      <c r="BL92" s="16" t="s">
        <v>184</v>
      </c>
      <c r="BM92" s="212" t="s">
        <v>700</v>
      </c>
    </row>
    <row r="93" s="2" customFormat="1" ht="16.5" customHeight="1">
      <c r="A93" s="37"/>
      <c r="B93" s="38"/>
      <c r="C93" s="201" t="s">
        <v>701</v>
      </c>
      <c r="D93" s="201" t="s">
        <v>132</v>
      </c>
      <c r="E93" s="202" t="s">
        <v>702</v>
      </c>
      <c r="F93" s="203" t="s">
        <v>703</v>
      </c>
      <c r="G93" s="204" t="s">
        <v>276</v>
      </c>
      <c r="H93" s="205">
        <v>7</v>
      </c>
      <c r="I93" s="206"/>
      <c r="J93" s="207">
        <f>ROUND(I93*H93,2)</f>
        <v>0</v>
      </c>
      <c r="K93" s="203" t="s">
        <v>521</v>
      </c>
      <c r="L93" s="43"/>
      <c r="M93" s="208" t="s">
        <v>19</v>
      </c>
      <c r="N93" s="209" t="s">
        <v>41</v>
      </c>
      <c r="O93" s="83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184</v>
      </c>
      <c r="AT93" s="212" t="s">
        <v>132</v>
      </c>
      <c r="AU93" s="212" t="s">
        <v>80</v>
      </c>
      <c r="AY93" s="16" t="s">
        <v>130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78</v>
      </c>
      <c r="BK93" s="213">
        <f>ROUND(I93*H93,2)</f>
        <v>0</v>
      </c>
      <c r="BL93" s="16" t="s">
        <v>184</v>
      </c>
      <c r="BM93" s="212" t="s">
        <v>704</v>
      </c>
    </row>
    <row r="94" s="2" customFormat="1">
      <c r="A94" s="37"/>
      <c r="B94" s="38"/>
      <c r="C94" s="39"/>
      <c r="D94" s="226" t="s">
        <v>261</v>
      </c>
      <c r="E94" s="39"/>
      <c r="F94" s="227" t="s">
        <v>705</v>
      </c>
      <c r="G94" s="39"/>
      <c r="H94" s="39"/>
      <c r="I94" s="228"/>
      <c r="J94" s="39"/>
      <c r="K94" s="39"/>
      <c r="L94" s="43"/>
      <c r="M94" s="229"/>
      <c r="N94" s="23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261</v>
      </c>
      <c r="AU94" s="16" t="s">
        <v>80</v>
      </c>
    </row>
    <row r="95" s="2" customFormat="1" ht="16.5" customHeight="1">
      <c r="A95" s="37"/>
      <c r="B95" s="38"/>
      <c r="C95" s="214" t="s">
        <v>142</v>
      </c>
      <c r="D95" s="214" t="s">
        <v>139</v>
      </c>
      <c r="E95" s="215" t="s">
        <v>706</v>
      </c>
      <c r="F95" s="216" t="s">
        <v>707</v>
      </c>
      <c r="G95" s="217" t="s">
        <v>276</v>
      </c>
      <c r="H95" s="218">
        <v>1</v>
      </c>
      <c r="I95" s="219"/>
      <c r="J95" s="220">
        <f>ROUND(I95*H95,2)</f>
        <v>0</v>
      </c>
      <c r="K95" s="216" t="s">
        <v>19</v>
      </c>
      <c r="L95" s="221"/>
      <c r="M95" s="222" t="s">
        <v>19</v>
      </c>
      <c r="N95" s="223" t="s">
        <v>41</v>
      </c>
      <c r="O95" s="83"/>
      <c r="P95" s="210">
        <f>O95*H95</f>
        <v>0</v>
      </c>
      <c r="Q95" s="210">
        <v>0.00012</v>
      </c>
      <c r="R95" s="210">
        <f>Q95*H95</f>
        <v>0.00012</v>
      </c>
      <c r="S95" s="210">
        <v>0</v>
      </c>
      <c r="T95" s="21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307</v>
      </c>
      <c r="AT95" s="212" t="s">
        <v>139</v>
      </c>
      <c r="AU95" s="212" t="s">
        <v>80</v>
      </c>
      <c r="AY95" s="16" t="s">
        <v>130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78</v>
      </c>
      <c r="BK95" s="213">
        <f>ROUND(I95*H95,2)</f>
        <v>0</v>
      </c>
      <c r="BL95" s="16" t="s">
        <v>184</v>
      </c>
      <c r="BM95" s="212" t="s">
        <v>708</v>
      </c>
    </row>
    <row r="96" s="2" customFormat="1" ht="16.5" customHeight="1">
      <c r="A96" s="37"/>
      <c r="B96" s="38"/>
      <c r="C96" s="214" t="s">
        <v>267</v>
      </c>
      <c r="D96" s="214" t="s">
        <v>139</v>
      </c>
      <c r="E96" s="215" t="s">
        <v>709</v>
      </c>
      <c r="F96" s="216" t="s">
        <v>710</v>
      </c>
      <c r="G96" s="217" t="s">
        <v>276</v>
      </c>
      <c r="H96" s="218">
        <v>4</v>
      </c>
      <c r="I96" s="219"/>
      <c r="J96" s="220">
        <f>ROUND(I96*H96,2)</f>
        <v>0</v>
      </c>
      <c r="K96" s="216" t="s">
        <v>19</v>
      </c>
      <c r="L96" s="221"/>
      <c r="M96" s="222" t="s">
        <v>19</v>
      </c>
      <c r="N96" s="223" t="s">
        <v>41</v>
      </c>
      <c r="O96" s="83"/>
      <c r="P96" s="210">
        <f>O96*H96</f>
        <v>0</v>
      </c>
      <c r="Q96" s="210">
        <v>0.00012</v>
      </c>
      <c r="R96" s="210">
        <f>Q96*H96</f>
        <v>0.00048000000000000001</v>
      </c>
      <c r="S96" s="210">
        <v>0</v>
      </c>
      <c r="T96" s="21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307</v>
      </c>
      <c r="AT96" s="212" t="s">
        <v>139</v>
      </c>
      <c r="AU96" s="212" t="s">
        <v>80</v>
      </c>
      <c r="AY96" s="16" t="s">
        <v>130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78</v>
      </c>
      <c r="BK96" s="213">
        <f>ROUND(I96*H96,2)</f>
        <v>0</v>
      </c>
      <c r="BL96" s="16" t="s">
        <v>184</v>
      </c>
      <c r="BM96" s="212" t="s">
        <v>711</v>
      </c>
    </row>
    <row r="97" s="2" customFormat="1" ht="16.5" customHeight="1">
      <c r="A97" s="37"/>
      <c r="B97" s="38"/>
      <c r="C97" s="214" t="s">
        <v>291</v>
      </c>
      <c r="D97" s="214" t="s">
        <v>139</v>
      </c>
      <c r="E97" s="215" t="s">
        <v>712</v>
      </c>
      <c r="F97" s="216" t="s">
        <v>713</v>
      </c>
      <c r="G97" s="217" t="s">
        <v>276</v>
      </c>
      <c r="H97" s="218">
        <v>2</v>
      </c>
      <c r="I97" s="219"/>
      <c r="J97" s="220">
        <f>ROUND(I97*H97,2)</f>
        <v>0</v>
      </c>
      <c r="K97" s="216" t="s">
        <v>19</v>
      </c>
      <c r="L97" s="221"/>
      <c r="M97" s="222" t="s">
        <v>19</v>
      </c>
      <c r="N97" s="223" t="s">
        <v>41</v>
      </c>
      <c r="O97" s="83"/>
      <c r="P97" s="210">
        <f>O97*H97</f>
        <v>0</v>
      </c>
      <c r="Q97" s="210">
        <v>0.00012</v>
      </c>
      <c r="R97" s="210">
        <f>Q97*H97</f>
        <v>0.00024000000000000001</v>
      </c>
      <c r="S97" s="210">
        <v>0</v>
      </c>
      <c r="T97" s="21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2" t="s">
        <v>307</v>
      </c>
      <c r="AT97" s="212" t="s">
        <v>139</v>
      </c>
      <c r="AU97" s="212" t="s">
        <v>80</v>
      </c>
      <c r="AY97" s="16" t="s">
        <v>130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6" t="s">
        <v>78</v>
      </c>
      <c r="BK97" s="213">
        <f>ROUND(I97*H97,2)</f>
        <v>0</v>
      </c>
      <c r="BL97" s="16" t="s">
        <v>184</v>
      </c>
      <c r="BM97" s="212" t="s">
        <v>714</v>
      </c>
    </row>
    <row r="98" s="2" customFormat="1" ht="16.5" customHeight="1">
      <c r="A98" s="37"/>
      <c r="B98" s="38"/>
      <c r="C98" s="201" t="s">
        <v>321</v>
      </c>
      <c r="D98" s="201" t="s">
        <v>132</v>
      </c>
      <c r="E98" s="202" t="s">
        <v>715</v>
      </c>
      <c r="F98" s="203" t="s">
        <v>716</v>
      </c>
      <c r="G98" s="204" t="s">
        <v>276</v>
      </c>
      <c r="H98" s="205">
        <v>3</v>
      </c>
      <c r="I98" s="206"/>
      <c r="J98" s="207">
        <f>ROUND(I98*H98,2)</f>
        <v>0</v>
      </c>
      <c r="K98" s="203" t="s">
        <v>521</v>
      </c>
      <c r="L98" s="43"/>
      <c r="M98" s="208" t="s">
        <v>19</v>
      </c>
      <c r="N98" s="209" t="s">
        <v>41</v>
      </c>
      <c r="O98" s="83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184</v>
      </c>
      <c r="AT98" s="212" t="s">
        <v>132</v>
      </c>
      <c r="AU98" s="212" t="s">
        <v>80</v>
      </c>
      <c r="AY98" s="16" t="s">
        <v>130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78</v>
      </c>
      <c r="BK98" s="213">
        <f>ROUND(I98*H98,2)</f>
        <v>0</v>
      </c>
      <c r="BL98" s="16" t="s">
        <v>184</v>
      </c>
      <c r="BM98" s="212" t="s">
        <v>717</v>
      </c>
    </row>
    <row r="99" s="2" customFormat="1">
      <c r="A99" s="37"/>
      <c r="B99" s="38"/>
      <c r="C99" s="39"/>
      <c r="D99" s="226" t="s">
        <v>261</v>
      </c>
      <c r="E99" s="39"/>
      <c r="F99" s="227" t="s">
        <v>718</v>
      </c>
      <c r="G99" s="39"/>
      <c r="H99" s="39"/>
      <c r="I99" s="228"/>
      <c r="J99" s="39"/>
      <c r="K99" s="39"/>
      <c r="L99" s="43"/>
      <c r="M99" s="229"/>
      <c r="N99" s="23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261</v>
      </c>
      <c r="AU99" s="16" t="s">
        <v>80</v>
      </c>
    </row>
    <row r="100" s="2" customFormat="1" ht="16.5" customHeight="1">
      <c r="A100" s="37"/>
      <c r="B100" s="38"/>
      <c r="C100" s="214" t="s">
        <v>8</v>
      </c>
      <c r="D100" s="214" t="s">
        <v>139</v>
      </c>
      <c r="E100" s="215" t="s">
        <v>719</v>
      </c>
      <c r="F100" s="216" t="s">
        <v>720</v>
      </c>
      <c r="G100" s="217" t="s">
        <v>276</v>
      </c>
      <c r="H100" s="218">
        <v>1</v>
      </c>
      <c r="I100" s="219"/>
      <c r="J100" s="220">
        <f>ROUND(I100*H100,2)</f>
        <v>0</v>
      </c>
      <c r="K100" s="216" t="s">
        <v>19</v>
      </c>
      <c r="L100" s="221"/>
      <c r="M100" s="222" t="s">
        <v>19</v>
      </c>
      <c r="N100" s="223" t="s">
        <v>41</v>
      </c>
      <c r="O100" s="83"/>
      <c r="P100" s="210">
        <f>O100*H100</f>
        <v>0</v>
      </c>
      <c r="Q100" s="210">
        <v>0.00036000000000000002</v>
      </c>
      <c r="R100" s="210">
        <f>Q100*H100</f>
        <v>0.00036000000000000002</v>
      </c>
      <c r="S100" s="210">
        <v>0</v>
      </c>
      <c r="T100" s="21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307</v>
      </c>
      <c r="AT100" s="212" t="s">
        <v>139</v>
      </c>
      <c r="AU100" s="212" t="s">
        <v>80</v>
      </c>
      <c r="AY100" s="16" t="s">
        <v>130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78</v>
      </c>
      <c r="BK100" s="213">
        <f>ROUND(I100*H100,2)</f>
        <v>0</v>
      </c>
      <c r="BL100" s="16" t="s">
        <v>184</v>
      </c>
      <c r="BM100" s="212" t="s">
        <v>721</v>
      </c>
    </row>
    <row r="101" s="2" customFormat="1" ht="16.5" customHeight="1">
      <c r="A101" s="37"/>
      <c r="B101" s="38"/>
      <c r="C101" s="214" t="s">
        <v>328</v>
      </c>
      <c r="D101" s="214" t="s">
        <v>139</v>
      </c>
      <c r="E101" s="215" t="s">
        <v>316</v>
      </c>
      <c r="F101" s="216" t="s">
        <v>722</v>
      </c>
      <c r="G101" s="217" t="s">
        <v>276</v>
      </c>
      <c r="H101" s="218">
        <v>2</v>
      </c>
      <c r="I101" s="219"/>
      <c r="J101" s="220">
        <f>ROUND(I101*H101,2)</f>
        <v>0</v>
      </c>
      <c r="K101" s="216" t="s">
        <v>19</v>
      </c>
      <c r="L101" s="221"/>
      <c r="M101" s="222" t="s">
        <v>19</v>
      </c>
      <c r="N101" s="223" t="s">
        <v>41</v>
      </c>
      <c r="O101" s="83"/>
      <c r="P101" s="210">
        <f>O101*H101</f>
        <v>0</v>
      </c>
      <c r="Q101" s="210">
        <v>0.00036000000000000002</v>
      </c>
      <c r="R101" s="210">
        <f>Q101*H101</f>
        <v>0.00072000000000000005</v>
      </c>
      <c r="S101" s="210">
        <v>0</v>
      </c>
      <c r="T101" s="21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2" t="s">
        <v>307</v>
      </c>
      <c r="AT101" s="212" t="s">
        <v>139</v>
      </c>
      <c r="AU101" s="212" t="s">
        <v>80</v>
      </c>
      <c r="AY101" s="16" t="s">
        <v>130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6" t="s">
        <v>78</v>
      </c>
      <c r="BK101" s="213">
        <f>ROUND(I101*H101,2)</f>
        <v>0</v>
      </c>
      <c r="BL101" s="16" t="s">
        <v>184</v>
      </c>
      <c r="BM101" s="212" t="s">
        <v>723</v>
      </c>
    </row>
    <row r="102" s="2" customFormat="1" ht="16.5" customHeight="1">
      <c r="A102" s="37"/>
      <c r="B102" s="38"/>
      <c r="C102" s="201" t="s">
        <v>332</v>
      </c>
      <c r="D102" s="201" t="s">
        <v>132</v>
      </c>
      <c r="E102" s="202" t="s">
        <v>724</v>
      </c>
      <c r="F102" s="203" t="s">
        <v>725</v>
      </c>
      <c r="G102" s="204" t="s">
        <v>276</v>
      </c>
      <c r="H102" s="205">
        <v>1</v>
      </c>
      <c r="I102" s="206"/>
      <c r="J102" s="207">
        <f>ROUND(I102*H102,2)</f>
        <v>0</v>
      </c>
      <c r="K102" s="203" t="s">
        <v>521</v>
      </c>
      <c r="L102" s="43"/>
      <c r="M102" s="208" t="s">
        <v>19</v>
      </c>
      <c r="N102" s="209" t="s">
        <v>41</v>
      </c>
      <c r="O102" s="83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184</v>
      </c>
      <c r="AT102" s="212" t="s">
        <v>132</v>
      </c>
      <c r="AU102" s="212" t="s">
        <v>80</v>
      </c>
      <c r="AY102" s="16" t="s">
        <v>130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78</v>
      </c>
      <c r="BK102" s="213">
        <f>ROUND(I102*H102,2)</f>
        <v>0</v>
      </c>
      <c r="BL102" s="16" t="s">
        <v>184</v>
      </c>
      <c r="BM102" s="212" t="s">
        <v>726</v>
      </c>
    </row>
    <row r="103" s="2" customFormat="1">
      <c r="A103" s="37"/>
      <c r="B103" s="38"/>
      <c r="C103" s="39"/>
      <c r="D103" s="226" t="s">
        <v>261</v>
      </c>
      <c r="E103" s="39"/>
      <c r="F103" s="227" t="s">
        <v>727</v>
      </c>
      <c r="G103" s="39"/>
      <c r="H103" s="39"/>
      <c r="I103" s="228"/>
      <c r="J103" s="39"/>
      <c r="K103" s="39"/>
      <c r="L103" s="43"/>
      <c r="M103" s="229"/>
      <c r="N103" s="23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261</v>
      </c>
      <c r="AU103" s="16" t="s">
        <v>80</v>
      </c>
    </row>
    <row r="104" s="2" customFormat="1" ht="16.5" customHeight="1">
      <c r="A104" s="37"/>
      <c r="B104" s="38"/>
      <c r="C104" s="214" t="s">
        <v>336</v>
      </c>
      <c r="D104" s="214" t="s">
        <v>139</v>
      </c>
      <c r="E104" s="215" t="s">
        <v>728</v>
      </c>
      <c r="F104" s="216" t="s">
        <v>729</v>
      </c>
      <c r="G104" s="217" t="s">
        <v>276</v>
      </c>
      <c r="H104" s="218">
        <v>1</v>
      </c>
      <c r="I104" s="219"/>
      <c r="J104" s="220">
        <f>ROUND(I104*H104,2)</f>
        <v>0</v>
      </c>
      <c r="K104" s="216" t="s">
        <v>19</v>
      </c>
      <c r="L104" s="221"/>
      <c r="M104" s="222" t="s">
        <v>19</v>
      </c>
      <c r="N104" s="223" t="s">
        <v>41</v>
      </c>
      <c r="O104" s="83"/>
      <c r="P104" s="210">
        <f>O104*H104</f>
        <v>0</v>
      </c>
      <c r="Q104" s="210">
        <v>0.00036000000000000002</v>
      </c>
      <c r="R104" s="210">
        <f>Q104*H104</f>
        <v>0.00036000000000000002</v>
      </c>
      <c r="S104" s="210">
        <v>0</v>
      </c>
      <c r="T104" s="21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307</v>
      </c>
      <c r="AT104" s="212" t="s">
        <v>139</v>
      </c>
      <c r="AU104" s="212" t="s">
        <v>80</v>
      </c>
      <c r="AY104" s="16" t="s">
        <v>130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78</v>
      </c>
      <c r="BK104" s="213">
        <f>ROUND(I104*H104,2)</f>
        <v>0</v>
      </c>
      <c r="BL104" s="16" t="s">
        <v>184</v>
      </c>
      <c r="BM104" s="212" t="s">
        <v>730</v>
      </c>
    </row>
    <row r="105" s="2" customFormat="1" ht="16.5" customHeight="1">
      <c r="A105" s="37"/>
      <c r="B105" s="38"/>
      <c r="C105" s="201" t="s">
        <v>184</v>
      </c>
      <c r="D105" s="201" t="s">
        <v>132</v>
      </c>
      <c r="E105" s="202" t="s">
        <v>731</v>
      </c>
      <c r="F105" s="203" t="s">
        <v>732</v>
      </c>
      <c r="G105" s="204" t="s">
        <v>276</v>
      </c>
      <c r="H105" s="205">
        <v>2</v>
      </c>
      <c r="I105" s="206"/>
      <c r="J105" s="207">
        <f>ROUND(I105*H105,2)</f>
        <v>0</v>
      </c>
      <c r="K105" s="203" t="s">
        <v>521</v>
      </c>
      <c r="L105" s="43"/>
      <c r="M105" s="208" t="s">
        <v>19</v>
      </c>
      <c r="N105" s="209" t="s">
        <v>41</v>
      </c>
      <c r="O105" s="83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184</v>
      </c>
      <c r="AT105" s="212" t="s">
        <v>132</v>
      </c>
      <c r="AU105" s="212" t="s">
        <v>80</v>
      </c>
      <c r="AY105" s="16" t="s">
        <v>130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78</v>
      </c>
      <c r="BK105" s="213">
        <f>ROUND(I105*H105,2)</f>
        <v>0</v>
      </c>
      <c r="BL105" s="16" t="s">
        <v>184</v>
      </c>
      <c r="BM105" s="212" t="s">
        <v>733</v>
      </c>
    </row>
    <row r="106" s="2" customFormat="1">
      <c r="A106" s="37"/>
      <c r="B106" s="38"/>
      <c r="C106" s="39"/>
      <c r="D106" s="226" t="s">
        <v>261</v>
      </c>
      <c r="E106" s="39"/>
      <c r="F106" s="227" t="s">
        <v>734</v>
      </c>
      <c r="G106" s="39"/>
      <c r="H106" s="39"/>
      <c r="I106" s="228"/>
      <c r="J106" s="39"/>
      <c r="K106" s="39"/>
      <c r="L106" s="43"/>
      <c r="M106" s="229"/>
      <c r="N106" s="230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261</v>
      </c>
      <c r="AU106" s="16" t="s">
        <v>80</v>
      </c>
    </row>
    <row r="107" s="2" customFormat="1" ht="16.5" customHeight="1">
      <c r="A107" s="37"/>
      <c r="B107" s="38"/>
      <c r="C107" s="214" t="s">
        <v>735</v>
      </c>
      <c r="D107" s="214" t="s">
        <v>139</v>
      </c>
      <c r="E107" s="215" t="s">
        <v>736</v>
      </c>
      <c r="F107" s="216" t="s">
        <v>737</v>
      </c>
      <c r="G107" s="217" t="s">
        <v>276</v>
      </c>
      <c r="H107" s="218">
        <v>1</v>
      </c>
      <c r="I107" s="219"/>
      <c r="J107" s="220">
        <f>ROUND(I107*H107,2)</f>
        <v>0</v>
      </c>
      <c r="K107" s="216" t="s">
        <v>19</v>
      </c>
      <c r="L107" s="221"/>
      <c r="M107" s="222" t="s">
        <v>19</v>
      </c>
      <c r="N107" s="223" t="s">
        <v>41</v>
      </c>
      <c r="O107" s="83"/>
      <c r="P107" s="210">
        <f>O107*H107</f>
        <v>0</v>
      </c>
      <c r="Q107" s="210">
        <v>0.00040000000000000002</v>
      </c>
      <c r="R107" s="210">
        <f>Q107*H107</f>
        <v>0.00040000000000000002</v>
      </c>
      <c r="S107" s="210">
        <v>0</v>
      </c>
      <c r="T107" s="21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2" t="s">
        <v>307</v>
      </c>
      <c r="AT107" s="212" t="s">
        <v>139</v>
      </c>
      <c r="AU107" s="212" t="s">
        <v>80</v>
      </c>
      <c r="AY107" s="16" t="s">
        <v>130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6" t="s">
        <v>78</v>
      </c>
      <c r="BK107" s="213">
        <f>ROUND(I107*H107,2)</f>
        <v>0</v>
      </c>
      <c r="BL107" s="16" t="s">
        <v>184</v>
      </c>
      <c r="BM107" s="212" t="s">
        <v>738</v>
      </c>
    </row>
    <row r="108" s="2" customFormat="1" ht="16.5" customHeight="1">
      <c r="A108" s="37"/>
      <c r="B108" s="38"/>
      <c r="C108" s="214" t="s">
        <v>407</v>
      </c>
      <c r="D108" s="214" t="s">
        <v>139</v>
      </c>
      <c r="E108" s="215" t="s">
        <v>739</v>
      </c>
      <c r="F108" s="216" t="s">
        <v>740</v>
      </c>
      <c r="G108" s="217" t="s">
        <v>276</v>
      </c>
      <c r="H108" s="218">
        <v>1</v>
      </c>
      <c r="I108" s="219"/>
      <c r="J108" s="220">
        <f>ROUND(I108*H108,2)</f>
        <v>0</v>
      </c>
      <c r="K108" s="216" t="s">
        <v>741</v>
      </c>
      <c r="L108" s="221"/>
      <c r="M108" s="222" t="s">
        <v>19</v>
      </c>
      <c r="N108" s="223" t="s">
        <v>41</v>
      </c>
      <c r="O108" s="83"/>
      <c r="P108" s="210">
        <f>O108*H108</f>
        <v>0</v>
      </c>
      <c r="Q108" s="210">
        <v>0.00010000000000000001</v>
      </c>
      <c r="R108" s="210">
        <f>Q108*H108</f>
        <v>0.00010000000000000001</v>
      </c>
      <c r="S108" s="210">
        <v>0</v>
      </c>
      <c r="T108" s="21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307</v>
      </c>
      <c r="AT108" s="212" t="s">
        <v>139</v>
      </c>
      <c r="AU108" s="212" t="s">
        <v>80</v>
      </c>
      <c r="AY108" s="16" t="s">
        <v>130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78</v>
      </c>
      <c r="BK108" s="213">
        <f>ROUND(I108*H108,2)</f>
        <v>0</v>
      </c>
      <c r="BL108" s="16" t="s">
        <v>184</v>
      </c>
      <c r="BM108" s="212" t="s">
        <v>742</v>
      </c>
    </row>
    <row r="109" s="2" customFormat="1" ht="16.5" customHeight="1">
      <c r="A109" s="37"/>
      <c r="B109" s="38"/>
      <c r="C109" s="201" t="s">
        <v>743</v>
      </c>
      <c r="D109" s="201" t="s">
        <v>132</v>
      </c>
      <c r="E109" s="202" t="s">
        <v>744</v>
      </c>
      <c r="F109" s="203" t="s">
        <v>745</v>
      </c>
      <c r="G109" s="204" t="s">
        <v>276</v>
      </c>
      <c r="H109" s="205">
        <v>11</v>
      </c>
      <c r="I109" s="206"/>
      <c r="J109" s="207">
        <f>ROUND(I109*H109,2)</f>
        <v>0</v>
      </c>
      <c r="K109" s="203" t="s">
        <v>521</v>
      </c>
      <c r="L109" s="43"/>
      <c r="M109" s="208" t="s">
        <v>19</v>
      </c>
      <c r="N109" s="209" t="s">
        <v>41</v>
      </c>
      <c r="O109" s="83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2" t="s">
        <v>184</v>
      </c>
      <c r="AT109" s="212" t="s">
        <v>132</v>
      </c>
      <c r="AU109" s="212" t="s">
        <v>80</v>
      </c>
      <c r="AY109" s="16" t="s">
        <v>130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6" t="s">
        <v>78</v>
      </c>
      <c r="BK109" s="213">
        <f>ROUND(I109*H109,2)</f>
        <v>0</v>
      </c>
      <c r="BL109" s="16" t="s">
        <v>184</v>
      </c>
      <c r="BM109" s="212" t="s">
        <v>746</v>
      </c>
    </row>
    <row r="110" s="2" customFormat="1">
      <c r="A110" s="37"/>
      <c r="B110" s="38"/>
      <c r="C110" s="39"/>
      <c r="D110" s="226" t="s">
        <v>261</v>
      </c>
      <c r="E110" s="39"/>
      <c r="F110" s="227" t="s">
        <v>747</v>
      </c>
      <c r="G110" s="39"/>
      <c r="H110" s="39"/>
      <c r="I110" s="228"/>
      <c r="J110" s="39"/>
      <c r="K110" s="39"/>
      <c r="L110" s="43"/>
      <c r="M110" s="229"/>
      <c r="N110" s="23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261</v>
      </c>
      <c r="AU110" s="16" t="s">
        <v>80</v>
      </c>
    </row>
    <row r="111" s="2" customFormat="1" ht="21.75" customHeight="1">
      <c r="A111" s="37"/>
      <c r="B111" s="38"/>
      <c r="C111" s="214" t="s">
        <v>363</v>
      </c>
      <c r="D111" s="214" t="s">
        <v>139</v>
      </c>
      <c r="E111" s="215" t="s">
        <v>748</v>
      </c>
      <c r="F111" s="216" t="s">
        <v>749</v>
      </c>
      <c r="G111" s="217" t="s">
        <v>276</v>
      </c>
      <c r="H111" s="218">
        <v>6</v>
      </c>
      <c r="I111" s="219"/>
      <c r="J111" s="220">
        <f>ROUND(I111*H111,2)</f>
        <v>0</v>
      </c>
      <c r="K111" s="216" t="s">
        <v>19</v>
      </c>
      <c r="L111" s="221"/>
      <c r="M111" s="222" t="s">
        <v>19</v>
      </c>
      <c r="N111" s="223" t="s">
        <v>41</v>
      </c>
      <c r="O111" s="83"/>
      <c r="P111" s="210">
        <f>O111*H111</f>
        <v>0</v>
      </c>
      <c r="Q111" s="210">
        <v>0.00020000000000000001</v>
      </c>
      <c r="R111" s="210">
        <f>Q111*H111</f>
        <v>0.0012000000000000001</v>
      </c>
      <c r="S111" s="210">
        <v>0</v>
      </c>
      <c r="T111" s="21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2" t="s">
        <v>307</v>
      </c>
      <c r="AT111" s="212" t="s">
        <v>139</v>
      </c>
      <c r="AU111" s="212" t="s">
        <v>80</v>
      </c>
      <c r="AY111" s="16" t="s">
        <v>130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6" t="s">
        <v>78</v>
      </c>
      <c r="BK111" s="213">
        <f>ROUND(I111*H111,2)</f>
        <v>0</v>
      </c>
      <c r="BL111" s="16" t="s">
        <v>184</v>
      </c>
      <c r="BM111" s="212" t="s">
        <v>750</v>
      </c>
    </row>
    <row r="112" s="2" customFormat="1" ht="21.75" customHeight="1">
      <c r="A112" s="37"/>
      <c r="B112" s="38"/>
      <c r="C112" s="214" t="s">
        <v>368</v>
      </c>
      <c r="D112" s="214" t="s">
        <v>139</v>
      </c>
      <c r="E112" s="215" t="s">
        <v>751</v>
      </c>
      <c r="F112" s="216" t="s">
        <v>752</v>
      </c>
      <c r="G112" s="217" t="s">
        <v>276</v>
      </c>
      <c r="H112" s="218">
        <v>5</v>
      </c>
      <c r="I112" s="219"/>
      <c r="J112" s="220">
        <f>ROUND(I112*H112,2)</f>
        <v>0</v>
      </c>
      <c r="K112" s="216" t="s">
        <v>19</v>
      </c>
      <c r="L112" s="221"/>
      <c r="M112" s="222" t="s">
        <v>19</v>
      </c>
      <c r="N112" s="223" t="s">
        <v>41</v>
      </c>
      <c r="O112" s="83"/>
      <c r="P112" s="210">
        <f>O112*H112</f>
        <v>0</v>
      </c>
      <c r="Q112" s="210">
        <v>0.00020000000000000001</v>
      </c>
      <c r="R112" s="210">
        <f>Q112*H112</f>
        <v>0.001</v>
      </c>
      <c r="S112" s="210">
        <v>0</v>
      </c>
      <c r="T112" s="21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307</v>
      </c>
      <c r="AT112" s="212" t="s">
        <v>139</v>
      </c>
      <c r="AU112" s="212" t="s">
        <v>80</v>
      </c>
      <c r="AY112" s="16" t="s">
        <v>130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78</v>
      </c>
      <c r="BK112" s="213">
        <f>ROUND(I112*H112,2)</f>
        <v>0</v>
      </c>
      <c r="BL112" s="16" t="s">
        <v>184</v>
      </c>
      <c r="BM112" s="212" t="s">
        <v>753</v>
      </c>
    </row>
    <row r="113" s="2" customFormat="1" ht="16.5" customHeight="1">
      <c r="A113" s="37"/>
      <c r="B113" s="38"/>
      <c r="C113" s="201" t="s">
        <v>7</v>
      </c>
      <c r="D113" s="201" t="s">
        <v>132</v>
      </c>
      <c r="E113" s="202" t="s">
        <v>754</v>
      </c>
      <c r="F113" s="203" t="s">
        <v>755</v>
      </c>
      <c r="G113" s="204" t="s">
        <v>276</v>
      </c>
      <c r="H113" s="205">
        <v>1</v>
      </c>
      <c r="I113" s="206"/>
      <c r="J113" s="207">
        <f>ROUND(I113*H113,2)</f>
        <v>0</v>
      </c>
      <c r="K113" s="203" t="s">
        <v>521</v>
      </c>
      <c r="L113" s="43"/>
      <c r="M113" s="208" t="s">
        <v>19</v>
      </c>
      <c r="N113" s="209" t="s">
        <v>41</v>
      </c>
      <c r="O113" s="83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2" t="s">
        <v>184</v>
      </c>
      <c r="AT113" s="212" t="s">
        <v>132</v>
      </c>
      <c r="AU113" s="212" t="s">
        <v>80</v>
      </c>
      <c r="AY113" s="16" t="s">
        <v>130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6" t="s">
        <v>78</v>
      </c>
      <c r="BK113" s="213">
        <f>ROUND(I113*H113,2)</f>
        <v>0</v>
      </c>
      <c r="BL113" s="16" t="s">
        <v>184</v>
      </c>
      <c r="BM113" s="212" t="s">
        <v>756</v>
      </c>
    </row>
    <row r="114" s="2" customFormat="1">
      <c r="A114" s="37"/>
      <c r="B114" s="38"/>
      <c r="C114" s="39"/>
      <c r="D114" s="226" t="s">
        <v>261</v>
      </c>
      <c r="E114" s="39"/>
      <c r="F114" s="227" t="s">
        <v>757</v>
      </c>
      <c r="G114" s="39"/>
      <c r="H114" s="39"/>
      <c r="I114" s="228"/>
      <c r="J114" s="39"/>
      <c r="K114" s="39"/>
      <c r="L114" s="43"/>
      <c r="M114" s="229"/>
      <c r="N114" s="23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261</v>
      </c>
      <c r="AU114" s="16" t="s">
        <v>80</v>
      </c>
    </row>
    <row r="115" s="2" customFormat="1" ht="16.5" customHeight="1">
      <c r="A115" s="37"/>
      <c r="B115" s="38"/>
      <c r="C115" s="214" t="s">
        <v>376</v>
      </c>
      <c r="D115" s="214" t="s">
        <v>139</v>
      </c>
      <c r="E115" s="215" t="s">
        <v>758</v>
      </c>
      <c r="F115" s="216" t="s">
        <v>759</v>
      </c>
      <c r="G115" s="217" t="s">
        <v>276</v>
      </c>
      <c r="H115" s="218">
        <v>1</v>
      </c>
      <c r="I115" s="219"/>
      <c r="J115" s="220">
        <f>ROUND(I115*H115,2)</f>
        <v>0</v>
      </c>
      <c r="K115" s="216" t="s">
        <v>19</v>
      </c>
      <c r="L115" s="221"/>
      <c r="M115" s="222" t="s">
        <v>19</v>
      </c>
      <c r="N115" s="223" t="s">
        <v>41</v>
      </c>
      <c r="O115" s="83"/>
      <c r="P115" s="210">
        <f>O115*H115</f>
        <v>0</v>
      </c>
      <c r="Q115" s="210">
        <v>0.00032000000000000003</v>
      </c>
      <c r="R115" s="210">
        <f>Q115*H115</f>
        <v>0.00032000000000000003</v>
      </c>
      <c r="S115" s="210">
        <v>0</v>
      </c>
      <c r="T115" s="21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2" t="s">
        <v>307</v>
      </c>
      <c r="AT115" s="212" t="s">
        <v>139</v>
      </c>
      <c r="AU115" s="212" t="s">
        <v>80</v>
      </c>
      <c r="AY115" s="16" t="s">
        <v>130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6" t="s">
        <v>78</v>
      </c>
      <c r="BK115" s="213">
        <f>ROUND(I115*H115,2)</f>
        <v>0</v>
      </c>
      <c r="BL115" s="16" t="s">
        <v>184</v>
      </c>
      <c r="BM115" s="212" t="s">
        <v>760</v>
      </c>
    </row>
    <row r="116" s="2" customFormat="1" ht="24.15" customHeight="1">
      <c r="A116" s="37"/>
      <c r="B116" s="38"/>
      <c r="C116" s="201" t="s">
        <v>380</v>
      </c>
      <c r="D116" s="201" t="s">
        <v>132</v>
      </c>
      <c r="E116" s="202" t="s">
        <v>761</v>
      </c>
      <c r="F116" s="203" t="s">
        <v>762</v>
      </c>
      <c r="G116" s="204" t="s">
        <v>276</v>
      </c>
      <c r="H116" s="205">
        <v>1</v>
      </c>
      <c r="I116" s="206"/>
      <c r="J116" s="207">
        <f>ROUND(I116*H116,2)</f>
        <v>0</v>
      </c>
      <c r="K116" s="203" t="s">
        <v>521</v>
      </c>
      <c r="L116" s="43"/>
      <c r="M116" s="208" t="s">
        <v>19</v>
      </c>
      <c r="N116" s="209" t="s">
        <v>41</v>
      </c>
      <c r="O116" s="83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184</v>
      </c>
      <c r="AT116" s="212" t="s">
        <v>132</v>
      </c>
      <c r="AU116" s="212" t="s">
        <v>80</v>
      </c>
      <c r="AY116" s="16" t="s">
        <v>130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78</v>
      </c>
      <c r="BK116" s="213">
        <f>ROUND(I116*H116,2)</f>
        <v>0</v>
      </c>
      <c r="BL116" s="16" t="s">
        <v>184</v>
      </c>
      <c r="BM116" s="212" t="s">
        <v>763</v>
      </c>
    </row>
    <row r="117" s="2" customFormat="1">
      <c r="A117" s="37"/>
      <c r="B117" s="38"/>
      <c r="C117" s="39"/>
      <c r="D117" s="226" t="s">
        <v>261</v>
      </c>
      <c r="E117" s="39"/>
      <c r="F117" s="227" t="s">
        <v>764</v>
      </c>
      <c r="G117" s="39"/>
      <c r="H117" s="39"/>
      <c r="I117" s="228"/>
      <c r="J117" s="39"/>
      <c r="K117" s="39"/>
      <c r="L117" s="43"/>
      <c r="M117" s="229"/>
      <c r="N117" s="23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261</v>
      </c>
      <c r="AU117" s="16" t="s">
        <v>80</v>
      </c>
    </row>
    <row r="118" s="2" customFormat="1" ht="16.5" customHeight="1">
      <c r="A118" s="37"/>
      <c r="B118" s="38"/>
      <c r="C118" s="214" t="s">
        <v>385</v>
      </c>
      <c r="D118" s="214" t="s">
        <v>139</v>
      </c>
      <c r="E118" s="215" t="s">
        <v>765</v>
      </c>
      <c r="F118" s="216" t="s">
        <v>766</v>
      </c>
      <c r="G118" s="217" t="s">
        <v>276</v>
      </c>
      <c r="H118" s="218">
        <v>1</v>
      </c>
      <c r="I118" s="219"/>
      <c r="J118" s="220">
        <f>ROUND(I118*H118,2)</f>
        <v>0</v>
      </c>
      <c r="K118" s="216" t="s">
        <v>19</v>
      </c>
      <c r="L118" s="221"/>
      <c r="M118" s="222" t="s">
        <v>19</v>
      </c>
      <c r="N118" s="223" t="s">
        <v>41</v>
      </c>
      <c r="O118" s="83"/>
      <c r="P118" s="210">
        <f>O118*H118</f>
        <v>0</v>
      </c>
      <c r="Q118" s="210">
        <v>0.00098999999999999999</v>
      </c>
      <c r="R118" s="210">
        <f>Q118*H118</f>
        <v>0.00098999999999999999</v>
      </c>
      <c r="S118" s="210">
        <v>0</v>
      </c>
      <c r="T118" s="21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307</v>
      </c>
      <c r="AT118" s="212" t="s">
        <v>139</v>
      </c>
      <c r="AU118" s="212" t="s">
        <v>80</v>
      </c>
      <c r="AY118" s="16" t="s">
        <v>130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78</v>
      </c>
      <c r="BK118" s="213">
        <f>ROUND(I118*H118,2)</f>
        <v>0</v>
      </c>
      <c r="BL118" s="16" t="s">
        <v>184</v>
      </c>
      <c r="BM118" s="212" t="s">
        <v>767</v>
      </c>
    </row>
    <row r="119" s="2" customFormat="1" ht="16.5" customHeight="1">
      <c r="A119" s="37"/>
      <c r="B119" s="38"/>
      <c r="C119" s="201" t="s">
        <v>389</v>
      </c>
      <c r="D119" s="201" t="s">
        <v>132</v>
      </c>
      <c r="E119" s="202" t="s">
        <v>768</v>
      </c>
      <c r="F119" s="203" t="s">
        <v>769</v>
      </c>
      <c r="G119" s="204" t="s">
        <v>276</v>
      </c>
      <c r="H119" s="205">
        <v>4</v>
      </c>
      <c r="I119" s="206"/>
      <c r="J119" s="207">
        <f>ROUND(I119*H119,2)</f>
        <v>0</v>
      </c>
      <c r="K119" s="203" t="s">
        <v>521</v>
      </c>
      <c r="L119" s="43"/>
      <c r="M119" s="208" t="s">
        <v>19</v>
      </c>
      <c r="N119" s="209" t="s">
        <v>41</v>
      </c>
      <c r="O119" s="83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2" t="s">
        <v>184</v>
      </c>
      <c r="AT119" s="212" t="s">
        <v>132</v>
      </c>
      <c r="AU119" s="212" t="s">
        <v>80</v>
      </c>
      <c r="AY119" s="16" t="s">
        <v>130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6" t="s">
        <v>78</v>
      </c>
      <c r="BK119" s="213">
        <f>ROUND(I119*H119,2)</f>
        <v>0</v>
      </c>
      <c r="BL119" s="16" t="s">
        <v>184</v>
      </c>
      <c r="BM119" s="212" t="s">
        <v>770</v>
      </c>
    </row>
    <row r="120" s="2" customFormat="1">
      <c r="A120" s="37"/>
      <c r="B120" s="38"/>
      <c r="C120" s="39"/>
      <c r="D120" s="226" t="s">
        <v>261</v>
      </c>
      <c r="E120" s="39"/>
      <c r="F120" s="227" t="s">
        <v>771</v>
      </c>
      <c r="G120" s="39"/>
      <c r="H120" s="39"/>
      <c r="I120" s="228"/>
      <c r="J120" s="39"/>
      <c r="K120" s="39"/>
      <c r="L120" s="43"/>
      <c r="M120" s="229"/>
      <c r="N120" s="23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261</v>
      </c>
      <c r="AU120" s="16" t="s">
        <v>80</v>
      </c>
    </row>
    <row r="121" s="2" customFormat="1" ht="16.5" customHeight="1">
      <c r="A121" s="37"/>
      <c r="B121" s="38"/>
      <c r="C121" s="214" t="s">
        <v>393</v>
      </c>
      <c r="D121" s="214" t="s">
        <v>139</v>
      </c>
      <c r="E121" s="215" t="s">
        <v>772</v>
      </c>
      <c r="F121" s="216" t="s">
        <v>773</v>
      </c>
      <c r="G121" s="217" t="s">
        <v>276</v>
      </c>
      <c r="H121" s="218">
        <v>4</v>
      </c>
      <c r="I121" s="219"/>
      <c r="J121" s="220">
        <f>ROUND(I121*H121,2)</f>
        <v>0</v>
      </c>
      <c r="K121" s="216" t="s">
        <v>19</v>
      </c>
      <c r="L121" s="221"/>
      <c r="M121" s="222" t="s">
        <v>19</v>
      </c>
      <c r="N121" s="223" t="s">
        <v>41</v>
      </c>
      <c r="O121" s="83"/>
      <c r="P121" s="210">
        <f>O121*H121</f>
        <v>0</v>
      </c>
      <c r="Q121" s="210">
        <v>0.00013999999999999999</v>
      </c>
      <c r="R121" s="210">
        <f>Q121*H121</f>
        <v>0.00055999999999999995</v>
      </c>
      <c r="S121" s="210">
        <v>0</v>
      </c>
      <c r="T121" s="21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2" t="s">
        <v>307</v>
      </c>
      <c r="AT121" s="212" t="s">
        <v>139</v>
      </c>
      <c r="AU121" s="212" t="s">
        <v>80</v>
      </c>
      <c r="AY121" s="16" t="s">
        <v>130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6" t="s">
        <v>78</v>
      </c>
      <c r="BK121" s="213">
        <f>ROUND(I121*H121,2)</f>
        <v>0</v>
      </c>
      <c r="BL121" s="16" t="s">
        <v>184</v>
      </c>
      <c r="BM121" s="212" t="s">
        <v>774</v>
      </c>
    </row>
    <row r="122" s="2" customFormat="1" ht="16.5" customHeight="1">
      <c r="A122" s="37"/>
      <c r="B122" s="38"/>
      <c r="C122" s="201" t="s">
        <v>397</v>
      </c>
      <c r="D122" s="201" t="s">
        <v>132</v>
      </c>
      <c r="E122" s="202" t="s">
        <v>775</v>
      </c>
      <c r="F122" s="203" t="s">
        <v>776</v>
      </c>
      <c r="G122" s="204" t="s">
        <v>276</v>
      </c>
      <c r="H122" s="205">
        <v>4</v>
      </c>
      <c r="I122" s="206"/>
      <c r="J122" s="207">
        <f>ROUND(I122*H122,2)</f>
        <v>0</v>
      </c>
      <c r="K122" s="203" t="s">
        <v>521</v>
      </c>
      <c r="L122" s="43"/>
      <c r="M122" s="208" t="s">
        <v>19</v>
      </c>
      <c r="N122" s="209" t="s">
        <v>41</v>
      </c>
      <c r="O122" s="83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184</v>
      </c>
      <c r="AT122" s="212" t="s">
        <v>132</v>
      </c>
      <c r="AU122" s="212" t="s">
        <v>80</v>
      </c>
      <c r="AY122" s="16" t="s">
        <v>130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78</v>
      </c>
      <c r="BK122" s="213">
        <f>ROUND(I122*H122,2)</f>
        <v>0</v>
      </c>
      <c r="BL122" s="16" t="s">
        <v>184</v>
      </c>
      <c r="BM122" s="212" t="s">
        <v>777</v>
      </c>
    </row>
    <row r="123" s="2" customFormat="1">
      <c r="A123" s="37"/>
      <c r="B123" s="38"/>
      <c r="C123" s="39"/>
      <c r="D123" s="226" t="s">
        <v>261</v>
      </c>
      <c r="E123" s="39"/>
      <c r="F123" s="227" t="s">
        <v>778</v>
      </c>
      <c r="G123" s="39"/>
      <c r="H123" s="39"/>
      <c r="I123" s="228"/>
      <c r="J123" s="39"/>
      <c r="K123" s="39"/>
      <c r="L123" s="43"/>
      <c r="M123" s="229"/>
      <c r="N123" s="23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261</v>
      </c>
      <c r="AU123" s="16" t="s">
        <v>80</v>
      </c>
    </row>
    <row r="124" s="2" customFormat="1" ht="16.5" customHeight="1">
      <c r="A124" s="37"/>
      <c r="B124" s="38"/>
      <c r="C124" s="214" t="s">
        <v>402</v>
      </c>
      <c r="D124" s="214" t="s">
        <v>139</v>
      </c>
      <c r="E124" s="215" t="s">
        <v>779</v>
      </c>
      <c r="F124" s="216" t="s">
        <v>780</v>
      </c>
      <c r="G124" s="217" t="s">
        <v>276</v>
      </c>
      <c r="H124" s="218">
        <v>4</v>
      </c>
      <c r="I124" s="219"/>
      <c r="J124" s="220">
        <f>ROUND(I124*H124,2)</f>
        <v>0</v>
      </c>
      <c r="K124" s="216" t="s">
        <v>19</v>
      </c>
      <c r="L124" s="221"/>
      <c r="M124" s="222" t="s">
        <v>19</v>
      </c>
      <c r="N124" s="223" t="s">
        <v>41</v>
      </c>
      <c r="O124" s="83"/>
      <c r="P124" s="210">
        <f>O124*H124</f>
        <v>0</v>
      </c>
      <c r="Q124" s="210">
        <v>0.00013999999999999999</v>
      </c>
      <c r="R124" s="210">
        <f>Q124*H124</f>
        <v>0.00055999999999999995</v>
      </c>
      <c r="S124" s="210">
        <v>0</v>
      </c>
      <c r="T124" s="21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307</v>
      </c>
      <c r="AT124" s="212" t="s">
        <v>139</v>
      </c>
      <c r="AU124" s="212" t="s">
        <v>80</v>
      </c>
      <c r="AY124" s="16" t="s">
        <v>130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78</v>
      </c>
      <c r="BK124" s="213">
        <f>ROUND(I124*H124,2)</f>
        <v>0</v>
      </c>
      <c r="BL124" s="16" t="s">
        <v>184</v>
      </c>
      <c r="BM124" s="212" t="s">
        <v>781</v>
      </c>
    </row>
    <row r="125" s="2" customFormat="1" ht="16.5" customHeight="1">
      <c r="A125" s="37"/>
      <c r="B125" s="38"/>
      <c r="C125" s="214" t="s">
        <v>411</v>
      </c>
      <c r="D125" s="214" t="s">
        <v>139</v>
      </c>
      <c r="E125" s="215" t="s">
        <v>782</v>
      </c>
      <c r="F125" s="216" t="s">
        <v>783</v>
      </c>
      <c r="G125" s="217" t="s">
        <v>217</v>
      </c>
      <c r="H125" s="218">
        <v>1</v>
      </c>
      <c r="I125" s="219"/>
      <c r="J125" s="220">
        <f>ROUND(I125*H125,2)</f>
        <v>0</v>
      </c>
      <c r="K125" s="216" t="s">
        <v>19</v>
      </c>
      <c r="L125" s="221"/>
      <c r="M125" s="222" t="s">
        <v>19</v>
      </c>
      <c r="N125" s="223" t="s">
        <v>41</v>
      </c>
      <c r="O125" s="83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2" t="s">
        <v>307</v>
      </c>
      <c r="AT125" s="212" t="s">
        <v>139</v>
      </c>
      <c r="AU125" s="212" t="s">
        <v>80</v>
      </c>
      <c r="AY125" s="16" t="s">
        <v>130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6" t="s">
        <v>78</v>
      </c>
      <c r="BK125" s="213">
        <f>ROUND(I125*H125,2)</f>
        <v>0</v>
      </c>
      <c r="BL125" s="16" t="s">
        <v>184</v>
      </c>
      <c r="BM125" s="212" t="s">
        <v>784</v>
      </c>
    </row>
    <row r="126" s="2" customFormat="1" ht="16.5" customHeight="1">
      <c r="A126" s="37"/>
      <c r="B126" s="38"/>
      <c r="C126" s="214" t="s">
        <v>416</v>
      </c>
      <c r="D126" s="214" t="s">
        <v>139</v>
      </c>
      <c r="E126" s="215" t="s">
        <v>785</v>
      </c>
      <c r="F126" s="216" t="s">
        <v>786</v>
      </c>
      <c r="G126" s="217" t="s">
        <v>19</v>
      </c>
      <c r="H126" s="218">
        <v>1</v>
      </c>
      <c r="I126" s="219"/>
      <c r="J126" s="220">
        <f>ROUND(I126*H126,2)</f>
        <v>0</v>
      </c>
      <c r="K126" s="216" t="s">
        <v>19</v>
      </c>
      <c r="L126" s="221"/>
      <c r="M126" s="235" t="s">
        <v>19</v>
      </c>
      <c r="N126" s="236" t="s">
        <v>41</v>
      </c>
      <c r="O126" s="233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307</v>
      </c>
      <c r="AT126" s="212" t="s">
        <v>139</v>
      </c>
      <c r="AU126" s="212" t="s">
        <v>80</v>
      </c>
      <c r="AY126" s="16" t="s">
        <v>130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78</v>
      </c>
      <c r="BK126" s="213">
        <f>ROUND(I126*H126,2)</f>
        <v>0</v>
      </c>
      <c r="BL126" s="16" t="s">
        <v>184</v>
      </c>
      <c r="BM126" s="212" t="s">
        <v>787</v>
      </c>
    </row>
    <row r="127" s="2" customFormat="1" ht="6.96" customHeight="1">
      <c r="A127" s="37"/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43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sheetProtection sheet="1" autoFilter="0" formatColumns="0" formatRows="0" objects="1" scenarios="1" spinCount="100000" saltValue="vkh/xLC4AneB/rz/H5ceoHoKrNb9A7CdKj+8QVbkm7UuR0dRb1n88uVS5UmK8BcYwSloN/gfRAwzsLSd/NEyNA==" hashValue="J+KQ1TTzGrGA4YxV4dfqzpjdgM6lv/7k6zQkFYbhVvq8MbdA6wvzduwBntw9B1sHXxs+jTFBmgJI71d0A2PKMg==" algorithmName="SHA-512" password="CC35"/>
  <autoFilter ref="C80:K12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1/741136321"/>
    <hyperlink ref="F88" r:id="rId2" display="https://podminky.urs.cz/item/CS_URS_2025_01/741210001"/>
    <hyperlink ref="F91" r:id="rId3" display="https://podminky.urs.cz/item/CS_URS_2025_01/741231014"/>
    <hyperlink ref="F94" r:id="rId4" display="https://podminky.urs.cz/item/CS_URS_2025_01/741320105"/>
    <hyperlink ref="F99" r:id="rId5" display="https://podminky.urs.cz/item/CS_URS_2025_01/741320165"/>
    <hyperlink ref="F103" r:id="rId6" display="https://podminky.urs.cz/item/CS_URS_2025_01/741320175"/>
    <hyperlink ref="F106" r:id="rId7" display="https://podminky.urs.cz/item/CS_URS_2025_01/741320201"/>
    <hyperlink ref="F110" r:id="rId8" display="https://podminky.urs.cz/item/CS_URS_2025_01/741321003"/>
    <hyperlink ref="F114" r:id="rId9" display="https://podminky.urs.cz/item/CS_URS_2025_01/741321033"/>
    <hyperlink ref="F117" r:id="rId10" display="https://podminky.urs.cz/item/CS_URS_2025_01/741322011"/>
    <hyperlink ref="F120" r:id="rId11" display="https://podminky.urs.cz/item/CS_URS_2025_01/741330032"/>
    <hyperlink ref="F123" r:id="rId12" display="https://podminky.urs.cz/item/CS_URS_2025_01/7413306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Mateřská škola Kmochova, Kolín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788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30. 1. 2025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34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36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38</v>
      </c>
      <c r="G32" s="37"/>
      <c r="H32" s="37"/>
      <c r="I32" s="144" t="s">
        <v>37</v>
      </c>
      <c r="J32" s="144" t="s">
        <v>39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40</v>
      </c>
      <c r="E33" s="131" t="s">
        <v>41</v>
      </c>
      <c r="F33" s="146">
        <f>ROUND((SUM(BE81:BE110)),  2)</f>
        <v>0</v>
      </c>
      <c r="G33" s="37"/>
      <c r="H33" s="37"/>
      <c r="I33" s="147">
        <v>0.20999999999999999</v>
      </c>
      <c r="J33" s="146">
        <f>ROUND(((SUM(BE81:BE110))*I33),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42</v>
      </c>
      <c r="F34" s="146">
        <f>ROUND((SUM(BF81:BF110)),  2)</f>
        <v>0</v>
      </c>
      <c r="G34" s="37"/>
      <c r="H34" s="37"/>
      <c r="I34" s="147">
        <v>0.12</v>
      </c>
      <c r="J34" s="146">
        <f>ROUND(((SUM(BF81:BF110))*I34),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43</v>
      </c>
      <c r="F35" s="146">
        <f>ROUND((SUM(BG81:BG110)),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44</v>
      </c>
      <c r="F36" s="146">
        <f>ROUND((SUM(BH81:BH110)),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45</v>
      </c>
      <c r="F37" s="146">
        <f>ROUND((SUM(BI81:BI110)),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Mateřská škola Kmochova, Kolín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03 - Rozvadeč R-SUTERÉN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Kolín</v>
      </c>
      <c r="G52" s="39"/>
      <c r="H52" s="39"/>
      <c r="I52" s="31" t="s">
        <v>23</v>
      </c>
      <c r="J52" s="71" t="str">
        <f>IF(J12="","",J12)</f>
        <v>30. 1. 2025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68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108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115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Mateřská škola Kmochova, Kolín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97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03 - Rozvadeč R-SUTERÉN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Kolín</v>
      </c>
      <c r="G75" s="39"/>
      <c r="H75" s="39"/>
      <c r="I75" s="31" t="s">
        <v>23</v>
      </c>
      <c r="J75" s="71" t="str">
        <f>IF(J12="","",J12)</f>
        <v>30. 1. 2025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</v>
      </c>
      <c r="G77" s="39"/>
      <c r="H77" s="39"/>
      <c r="I77" s="31" t="s">
        <v>31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33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116</v>
      </c>
      <c r="D80" s="179" t="s">
        <v>55</v>
      </c>
      <c r="E80" s="179" t="s">
        <v>51</v>
      </c>
      <c r="F80" s="179" t="s">
        <v>52</v>
      </c>
      <c r="G80" s="179" t="s">
        <v>117</v>
      </c>
      <c r="H80" s="179" t="s">
        <v>118</v>
      </c>
      <c r="I80" s="179" t="s">
        <v>119</v>
      </c>
      <c r="J80" s="179" t="s">
        <v>101</v>
      </c>
      <c r="K80" s="180" t="s">
        <v>120</v>
      </c>
      <c r="L80" s="181"/>
      <c r="M80" s="91" t="s">
        <v>19</v>
      </c>
      <c r="N80" s="92" t="s">
        <v>40</v>
      </c>
      <c r="O80" s="92" t="s">
        <v>121</v>
      </c>
      <c r="P80" s="92" t="s">
        <v>122</v>
      </c>
      <c r="Q80" s="92" t="s">
        <v>123</v>
      </c>
      <c r="R80" s="92" t="s">
        <v>124</v>
      </c>
      <c r="S80" s="92" t="s">
        <v>125</v>
      </c>
      <c r="T80" s="93" t="s">
        <v>126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127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0.0028400000000000001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69</v>
      </c>
      <c r="AU81" s="16" t="s">
        <v>102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69</v>
      </c>
      <c r="E82" s="190" t="s">
        <v>296</v>
      </c>
      <c r="F82" s="190" t="s">
        <v>297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0.0028400000000000001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80</v>
      </c>
      <c r="AT82" s="199" t="s">
        <v>69</v>
      </c>
      <c r="AU82" s="199" t="s">
        <v>70</v>
      </c>
      <c r="AY82" s="198" t="s">
        <v>130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69</v>
      </c>
      <c r="E83" s="224" t="s">
        <v>319</v>
      </c>
      <c r="F83" s="224" t="s">
        <v>320</v>
      </c>
      <c r="G83" s="188"/>
      <c r="H83" s="188"/>
      <c r="I83" s="191"/>
      <c r="J83" s="225">
        <f>BK83</f>
        <v>0</v>
      </c>
      <c r="K83" s="188"/>
      <c r="L83" s="193"/>
      <c r="M83" s="194"/>
      <c r="N83" s="195"/>
      <c r="O83" s="195"/>
      <c r="P83" s="196">
        <f>SUM(P84:P110)</f>
        <v>0</v>
      </c>
      <c r="Q83" s="195"/>
      <c r="R83" s="196">
        <f>SUM(R84:R110)</f>
        <v>0.0028400000000000001</v>
      </c>
      <c r="S83" s="195"/>
      <c r="T83" s="197">
        <f>SUM(T84:T110)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80</v>
      </c>
      <c r="AT83" s="199" t="s">
        <v>69</v>
      </c>
      <c r="AU83" s="199" t="s">
        <v>78</v>
      </c>
      <c r="AY83" s="198" t="s">
        <v>130</v>
      </c>
      <c r="BK83" s="200">
        <f>SUM(BK84:BK110)</f>
        <v>0</v>
      </c>
    </row>
    <row r="84" s="2" customFormat="1" ht="16.5" customHeight="1">
      <c r="A84" s="37"/>
      <c r="B84" s="38"/>
      <c r="C84" s="201" t="s">
        <v>78</v>
      </c>
      <c r="D84" s="201" t="s">
        <v>132</v>
      </c>
      <c r="E84" s="202" t="s">
        <v>680</v>
      </c>
      <c r="F84" s="203" t="s">
        <v>681</v>
      </c>
      <c r="G84" s="204" t="s">
        <v>276</v>
      </c>
      <c r="H84" s="205">
        <v>9</v>
      </c>
      <c r="I84" s="206"/>
      <c r="J84" s="207">
        <f>ROUND(I84*H84,2)</f>
        <v>0</v>
      </c>
      <c r="K84" s="203" t="s">
        <v>521</v>
      </c>
      <c r="L84" s="43"/>
      <c r="M84" s="208" t="s">
        <v>19</v>
      </c>
      <c r="N84" s="209" t="s">
        <v>41</v>
      </c>
      <c r="O84" s="83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2" t="s">
        <v>184</v>
      </c>
      <c r="AT84" s="212" t="s">
        <v>132</v>
      </c>
      <c r="AU84" s="212" t="s">
        <v>80</v>
      </c>
      <c r="AY84" s="16" t="s">
        <v>130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6" t="s">
        <v>78</v>
      </c>
      <c r="BK84" s="213">
        <f>ROUND(I84*H84,2)</f>
        <v>0</v>
      </c>
      <c r="BL84" s="16" t="s">
        <v>184</v>
      </c>
      <c r="BM84" s="212" t="s">
        <v>789</v>
      </c>
    </row>
    <row r="85" s="2" customFormat="1">
      <c r="A85" s="37"/>
      <c r="B85" s="38"/>
      <c r="C85" s="39"/>
      <c r="D85" s="226" t="s">
        <v>261</v>
      </c>
      <c r="E85" s="39"/>
      <c r="F85" s="227" t="s">
        <v>683</v>
      </c>
      <c r="G85" s="39"/>
      <c r="H85" s="39"/>
      <c r="I85" s="228"/>
      <c r="J85" s="39"/>
      <c r="K85" s="39"/>
      <c r="L85" s="43"/>
      <c r="M85" s="229"/>
      <c r="N85" s="230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261</v>
      </c>
      <c r="AU85" s="16" t="s">
        <v>80</v>
      </c>
    </row>
    <row r="86" s="2" customFormat="1" ht="16.5" customHeight="1">
      <c r="A86" s="37"/>
      <c r="B86" s="38"/>
      <c r="C86" s="214" t="s">
        <v>80</v>
      </c>
      <c r="D86" s="214" t="s">
        <v>139</v>
      </c>
      <c r="E86" s="215" t="s">
        <v>684</v>
      </c>
      <c r="F86" s="216" t="s">
        <v>685</v>
      </c>
      <c r="G86" s="217" t="s">
        <v>276</v>
      </c>
      <c r="H86" s="218">
        <v>9</v>
      </c>
      <c r="I86" s="219"/>
      <c r="J86" s="220">
        <f>ROUND(I86*H86,2)</f>
        <v>0</v>
      </c>
      <c r="K86" s="216" t="s">
        <v>19</v>
      </c>
      <c r="L86" s="221"/>
      <c r="M86" s="222" t="s">
        <v>19</v>
      </c>
      <c r="N86" s="223" t="s">
        <v>41</v>
      </c>
      <c r="O86" s="83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307</v>
      </c>
      <c r="AT86" s="212" t="s">
        <v>139</v>
      </c>
      <c r="AU86" s="212" t="s">
        <v>80</v>
      </c>
      <c r="AY86" s="16" t="s">
        <v>130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78</v>
      </c>
      <c r="BK86" s="213">
        <f>ROUND(I86*H86,2)</f>
        <v>0</v>
      </c>
      <c r="BL86" s="16" t="s">
        <v>184</v>
      </c>
      <c r="BM86" s="212" t="s">
        <v>790</v>
      </c>
    </row>
    <row r="87" s="2" customFormat="1" ht="21.75" customHeight="1">
      <c r="A87" s="37"/>
      <c r="B87" s="38"/>
      <c r="C87" s="201" t="s">
        <v>621</v>
      </c>
      <c r="D87" s="201" t="s">
        <v>132</v>
      </c>
      <c r="E87" s="202" t="s">
        <v>687</v>
      </c>
      <c r="F87" s="203" t="s">
        <v>688</v>
      </c>
      <c r="G87" s="204" t="s">
        <v>276</v>
      </c>
      <c r="H87" s="205">
        <v>1</v>
      </c>
      <c r="I87" s="206"/>
      <c r="J87" s="207">
        <f>ROUND(I87*H87,2)</f>
        <v>0</v>
      </c>
      <c r="K87" s="203" t="s">
        <v>521</v>
      </c>
      <c r="L87" s="43"/>
      <c r="M87" s="208" t="s">
        <v>19</v>
      </c>
      <c r="N87" s="209" t="s">
        <v>41</v>
      </c>
      <c r="O87" s="8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184</v>
      </c>
      <c r="AT87" s="212" t="s">
        <v>132</v>
      </c>
      <c r="AU87" s="212" t="s">
        <v>80</v>
      </c>
      <c r="AY87" s="16" t="s">
        <v>130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78</v>
      </c>
      <c r="BK87" s="213">
        <f>ROUND(I87*H87,2)</f>
        <v>0</v>
      </c>
      <c r="BL87" s="16" t="s">
        <v>184</v>
      </c>
      <c r="BM87" s="212" t="s">
        <v>791</v>
      </c>
    </row>
    <row r="88" s="2" customFormat="1">
      <c r="A88" s="37"/>
      <c r="B88" s="38"/>
      <c r="C88" s="39"/>
      <c r="D88" s="226" t="s">
        <v>261</v>
      </c>
      <c r="E88" s="39"/>
      <c r="F88" s="227" t="s">
        <v>690</v>
      </c>
      <c r="G88" s="39"/>
      <c r="H88" s="39"/>
      <c r="I88" s="228"/>
      <c r="J88" s="39"/>
      <c r="K88" s="39"/>
      <c r="L88" s="43"/>
      <c r="M88" s="229"/>
      <c r="N88" s="23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261</v>
      </c>
      <c r="AU88" s="16" t="s">
        <v>80</v>
      </c>
    </row>
    <row r="89" s="2" customFormat="1" ht="16.5" customHeight="1">
      <c r="A89" s="37"/>
      <c r="B89" s="38"/>
      <c r="C89" s="214" t="s">
        <v>254</v>
      </c>
      <c r="D89" s="214" t="s">
        <v>139</v>
      </c>
      <c r="E89" s="215" t="s">
        <v>792</v>
      </c>
      <c r="F89" s="216" t="s">
        <v>793</v>
      </c>
      <c r="G89" s="217" t="s">
        <v>276</v>
      </c>
      <c r="H89" s="218">
        <v>1</v>
      </c>
      <c r="I89" s="219"/>
      <c r="J89" s="220">
        <f>ROUND(I89*H89,2)</f>
        <v>0</v>
      </c>
      <c r="K89" s="216" t="s">
        <v>19</v>
      </c>
      <c r="L89" s="221"/>
      <c r="M89" s="222" t="s">
        <v>19</v>
      </c>
      <c r="N89" s="223" t="s">
        <v>41</v>
      </c>
      <c r="O89" s="83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2" t="s">
        <v>307</v>
      </c>
      <c r="AT89" s="212" t="s">
        <v>139</v>
      </c>
      <c r="AU89" s="212" t="s">
        <v>80</v>
      </c>
      <c r="AY89" s="16" t="s">
        <v>130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6" t="s">
        <v>78</v>
      </c>
      <c r="BK89" s="213">
        <f>ROUND(I89*H89,2)</f>
        <v>0</v>
      </c>
      <c r="BL89" s="16" t="s">
        <v>184</v>
      </c>
      <c r="BM89" s="212" t="s">
        <v>794</v>
      </c>
    </row>
    <row r="90" s="2" customFormat="1" ht="16.5" customHeight="1">
      <c r="A90" s="37"/>
      <c r="B90" s="38"/>
      <c r="C90" s="201" t="s">
        <v>256</v>
      </c>
      <c r="D90" s="201" t="s">
        <v>132</v>
      </c>
      <c r="E90" s="202" t="s">
        <v>694</v>
      </c>
      <c r="F90" s="203" t="s">
        <v>695</v>
      </c>
      <c r="G90" s="204" t="s">
        <v>276</v>
      </c>
      <c r="H90" s="205">
        <v>3</v>
      </c>
      <c r="I90" s="206"/>
      <c r="J90" s="207">
        <f>ROUND(I90*H90,2)</f>
        <v>0</v>
      </c>
      <c r="K90" s="203" t="s">
        <v>521</v>
      </c>
      <c r="L90" s="43"/>
      <c r="M90" s="208" t="s">
        <v>19</v>
      </c>
      <c r="N90" s="209" t="s">
        <v>41</v>
      </c>
      <c r="O90" s="83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2" t="s">
        <v>184</v>
      </c>
      <c r="AT90" s="212" t="s">
        <v>132</v>
      </c>
      <c r="AU90" s="212" t="s">
        <v>80</v>
      </c>
      <c r="AY90" s="16" t="s">
        <v>130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6" t="s">
        <v>78</v>
      </c>
      <c r="BK90" s="213">
        <f>ROUND(I90*H90,2)</f>
        <v>0</v>
      </c>
      <c r="BL90" s="16" t="s">
        <v>184</v>
      </c>
      <c r="BM90" s="212" t="s">
        <v>795</v>
      </c>
    </row>
    <row r="91" s="2" customFormat="1">
      <c r="A91" s="37"/>
      <c r="B91" s="38"/>
      <c r="C91" s="39"/>
      <c r="D91" s="226" t="s">
        <v>261</v>
      </c>
      <c r="E91" s="39"/>
      <c r="F91" s="227" t="s">
        <v>697</v>
      </c>
      <c r="G91" s="39"/>
      <c r="H91" s="39"/>
      <c r="I91" s="228"/>
      <c r="J91" s="39"/>
      <c r="K91" s="39"/>
      <c r="L91" s="43"/>
      <c r="M91" s="229"/>
      <c r="N91" s="23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261</v>
      </c>
      <c r="AU91" s="16" t="s">
        <v>80</v>
      </c>
    </row>
    <row r="92" s="2" customFormat="1" ht="16.5" customHeight="1">
      <c r="A92" s="37"/>
      <c r="B92" s="38"/>
      <c r="C92" s="214" t="s">
        <v>136</v>
      </c>
      <c r="D92" s="214" t="s">
        <v>139</v>
      </c>
      <c r="E92" s="215" t="s">
        <v>698</v>
      </c>
      <c r="F92" s="216" t="s">
        <v>699</v>
      </c>
      <c r="G92" s="217" t="s">
        <v>276</v>
      </c>
      <c r="H92" s="218">
        <v>3</v>
      </c>
      <c r="I92" s="219"/>
      <c r="J92" s="220">
        <f>ROUND(I92*H92,2)</f>
        <v>0</v>
      </c>
      <c r="K92" s="216" t="s">
        <v>19</v>
      </c>
      <c r="L92" s="221"/>
      <c r="M92" s="222" t="s">
        <v>19</v>
      </c>
      <c r="N92" s="223" t="s">
        <v>41</v>
      </c>
      <c r="O92" s="83"/>
      <c r="P92" s="210">
        <f>O92*H92</f>
        <v>0</v>
      </c>
      <c r="Q92" s="210">
        <v>6.0000000000000002E-05</v>
      </c>
      <c r="R92" s="210">
        <f>Q92*H92</f>
        <v>0.00018000000000000001</v>
      </c>
      <c r="S92" s="210">
        <v>0</v>
      </c>
      <c r="T92" s="21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2" t="s">
        <v>307</v>
      </c>
      <c r="AT92" s="212" t="s">
        <v>139</v>
      </c>
      <c r="AU92" s="212" t="s">
        <v>80</v>
      </c>
      <c r="AY92" s="16" t="s">
        <v>130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6" t="s">
        <v>78</v>
      </c>
      <c r="BK92" s="213">
        <f>ROUND(I92*H92,2)</f>
        <v>0</v>
      </c>
      <c r="BL92" s="16" t="s">
        <v>184</v>
      </c>
      <c r="BM92" s="212" t="s">
        <v>796</v>
      </c>
    </row>
    <row r="93" s="2" customFormat="1" ht="16.5" customHeight="1">
      <c r="A93" s="37"/>
      <c r="B93" s="38"/>
      <c r="C93" s="201" t="s">
        <v>701</v>
      </c>
      <c r="D93" s="201" t="s">
        <v>132</v>
      </c>
      <c r="E93" s="202" t="s">
        <v>715</v>
      </c>
      <c r="F93" s="203" t="s">
        <v>716</v>
      </c>
      <c r="G93" s="204" t="s">
        <v>276</v>
      </c>
      <c r="H93" s="205">
        <v>1</v>
      </c>
      <c r="I93" s="206"/>
      <c r="J93" s="207">
        <f>ROUND(I93*H93,2)</f>
        <v>0</v>
      </c>
      <c r="K93" s="203" t="s">
        <v>521</v>
      </c>
      <c r="L93" s="43"/>
      <c r="M93" s="208" t="s">
        <v>19</v>
      </c>
      <c r="N93" s="209" t="s">
        <v>41</v>
      </c>
      <c r="O93" s="83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184</v>
      </c>
      <c r="AT93" s="212" t="s">
        <v>132</v>
      </c>
      <c r="AU93" s="212" t="s">
        <v>80</v>
      </c>
      <c r="AY93" s="16" t="s">
        <v>130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78</v>
      </c>
      <c r="BK93" s="213">
        <f>ROUND(I93*H93,2)</f>
        <v>0</v>
      </c>
      <c r="BL93" s="16" t="s">
        <v>184</v>
      </c>
      <c r="BM93" s="212" t="s">
        <v>797</v>
      </c>
    </row>
    <row r="94" s="2" customFormat="1">
      <c r="A94" s="37"/>
      <c r="B94" s="38"/>
      <c r="C94" s="39"/>
      <c r="D94" s="226" t="s">
        <v>261</v>
      </c>
      <c r="E94" s="39"/>
      <c r="F94" s="227" t="s">
        <v>718</v>
      </c>
      <c r="G94" s="39"/>
      <c r="H94" s="39"/>
      <c r="I94" s="228"/>
      <c r="J94" s="39"/>
      <c r="K94" s="39"/>
      <c r="L94" s="43"/>
      <c r="M94" s="229"/>
      <c r="N94" s="23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261</v>
      </c>
      <c r="AU94" s="16" t="s">
        <v>80</v>
      </c>
    </row>
    <row r="95" s="2" customFormat="1" ht="16.5" customHeight="1">
      <c r="A95" s="37"/>
      <c r="B95" s="38"/>
      <c r="C95" s="214" t="s">
        <v>142</v>
      </c>
      <c r="D95" s="214" t="s">
        <v>139</v>
      </c>
      <c r="E95" s="215" t="s">
        <v>719</v>
      </c>
      <c r="F95" s="216" t="s">
        <v>720</v>
      </c>
      <c r="G95" s="217" t="s">
        <v>276</v>
      </c>
      <c r="H95" s="218">
        <v>1</v>
      </c>
      <c r="I95" s="219"/>
      <c r="J95" s="220">
        <f>ROUND(I95*H95,2)</f>
        <v>0</v>
      </c>
      <c r="K95" s="216" t="s">
        <v>19</v>
      </c>
      <c r="L95" s="221"/>
      <c r="M95" s="222" t="s">
        <v>19</v>
      </c>
      <c r="N95" s="223" t="s">
        <v>41</v>
      </c>
      <c r="O95" s="83"/>
      <c r="P95" s="210">
        <f>O95*H95</f>
        <v>0</v>
      </c>
      <c r="Q95" s="210">
        <v>0.00036000000000000002</v>
      </c>
      <c r="R95" s="210">
        <f>Q95*H95</f>
        <v>0.00036000000000000002</v>
      </c>
      <c r="S95" s="210">
        <v>0</v>
      </c>
      <c r="T95" s="21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307</v>
      </c>
      <c r="AT95" s="212" t="s">
        <v>139</v>
      </c>
      <c r="AU95" s="212" t="s">
        <v>80</v>
      </c>
      <c r="AY95" s="16" t="s">
        <v>130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78</v>
      </c>
      <c r="BK95" s="213">
        <f>ROUND(I95*H95,2)</f>
        <v>0</v>
      </c>
      <c r="BL95" s="16" t="s">
        <v>184</v>
      </c>
      <c r="BM95" s="212" t="s">
        <v>798</v>
      </c>
    </row>
    <row r="96" s="2" customFormat="1" ht="16.5" customHeight="1">
      <c r="A96" s="37"/>
      <c r="B96" s="38"/>
      <c r="C96" s="201" t="s">
        <v>267</v>
      </c>
      <c r="D96" s="201" t="s">
        <v>132</v>
      </c>
      <c r="E96" s="202" t="s">
        <v>731</v>
      </c>
      <c r="F96" s="203" t="s">
        <v>732</v>
      </c>
      <c r="G96" s="204" t="s">
        <v>276</v>
      </c>
      <c r="H96" s="205">
        <v>1</v>
      </c>
      <c r="I96" s="206"/>
      <c r="J96" s="207">
        <f>ROUND(I96*H96,2)</f>
        <v>0</v>
      </c>
      <c r="K96" s="203" t="s">
        <v>521</v>
      </c>
      <c r="L96" s="43"/>
      <c r="M96" s="208" t="s">
        <v>19</v>
      </c>
      <c r="N96" s="209" t="s">
        <v>41</v>
      </c>
      <c r="O96" s="83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184</v>
      </c>
      <c r="AT96" s="212" t="s">
        <v>132</v>
      </c>
      <c r="AU96" s="212" t="s">
        <v>80</v>
      </c>
      <c r="AY96" s="16" t="s">
        <v>130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78</v>
      </c>
      <c r="BK96" s="213">
        <f>ROUND(I96*H96,2)</f>
        <v>0</v>
      </c>
      <c r="BL96" s="16" t="s">
        <v>184</v>
      </c>
      <c r="BM96" s="212" t="s">
        <v>799</v>
      </c>
    </row>
    <row r="97" s="2" customFormat="1">
      <c r="A97" s="37"/>
      <c r="B97" s="38"/>
      <c r="C97" s="39"/>
      <c r="D97" s="226" t="s">
        <v>261</v>
      </c>
      <c r="E97" s="39"/>
      <c r="F97" s="227" t="s">
        <v>734</v>
      </c>
      <c r="G97" s="39"/>
      <c r="H97" s="39"/>
      <c r="I97" s="228"/>
      <c r="J97" s="39"/>
      <c r="K97" s="39"/>
      <c r="L97" s="43"/>
      <c r="M97" s="229"/>
      <c r="N97" s="23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261</v>
      </c>
      <c r="AU97" s="16" t="s">
        <v>80</v>
      </c>
    </row>
    <row r="98" s="2" customFormat="1" ht="16.5" customHeight="1">
      <c r="A98" s="37"/>
      <c r="B98" s="38"/>
      <c r="C98" s="214" t="s">
        <v>291</v>
      </c>
      <c r="D98" s="214" t="s">
        <v>139</v>
      </c>
      <c r="E98" s="215" t="s">
        <v>736</v>
      </c>
      <c r="F98" s="216" t="s">
        <v>737</v>
      </c>
      <c r="G98" s="217" t="s">
        <v>276</v>
      </c>
      <c r="H98" s="218">
        <v>1</v>
      </c>
      <c r="I98" s="219"/>
      <c r="J98" s="220">
        <f>ROUND(I98*H98,2)</f>
        <v>0</v>
      </c>
      <c r="K98" s="216" t="s">
        <v>19</v>
      </c>
      <c r="L98" s="221"/>
      <c r="M98" s="222" t="s">
        <v>19</v>
      </c>
      <c r="N98" s="223" t="s">
        <v>41</v>
      </c>
      <c r="O98" s="83"/>
      <c r="P98" s="210">
        <f>O98*H98</f>
        <v>0</v>
      </c>
      <c r="Q98" s="210">
        <v>0.00040000000000000002</v>
      </c>
      <c r="R98" s="210">
        <f>Q98*H98</f>
        <v>0.00040000000000000002</v>
      </c>
      <c r="S98" s="210">
        <v>0</v>
      </c>
      <c r="T98" s="21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307</v>
      </c>
      <c r="AT98" s="212" t="s">
        <v>139</v>
      </c>
      <c r="AU98" s="212" t="s">
        <v>80</v>
      </c>
      <c r="AY98" s="16" t="s">
        <v>130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78</v>
      </c>
      <c r="BK98" s="213">
        <f>ROUND(I98*H98,2)</f>
        <v>0</v>
      </c>
      <c r="BL98" s="16" t="s">
        <v>184</v>
      </c>
      <c r="BM98" s="212" t="s">
        <v>800</v>
      </c>
    </row>
    <row r="99" s="2" customFormat="1" ht="16.5" customHeight="1">
      <c r="A99" s="37"/>
      <c r="B99" s="38"/>
      <c r="C99" s="201" t="s">
        <v>321</v>
      </c>
      <c r="D99" s="201" t="s">
        <v>132</v>
      </c>
      <c r="E99" s="202" t="s">
        <v>744</v>
      </c>
      <c r="F99" s="203" t="s">
        <v>745</v>
      </c>
      <c r="G99" s="204" t="s">
        <v>276</v>
      </c>
      <c r="H99" s="205">
        <v>6</v>
      </c>
      <c r="I99" s="206"/>
      <c r="J99" s="207">
        <f>ROUND(I99*H99,2)</f>
        <v>0</v>
      </c>
      <c r="K99" s="203" t="s">
        <v>521</v>
      </c>
      <c r="L99" s="43"/>
      <c r="M99" s="208" t="s">
        <v>19</v>
      </c>
      <c r="N99" s="209" t="s">
        <v>41</v>
      </c>
      <c r="O99" s="83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2" t="s">
        <v>184</v>
      </c>
      <c r="AT99" s="212" t="s">
        <v>132</v>
      </c>
      <c r="AU99" s="212" t="s">
        <v>80</v>
      </c>
      <c r="AY99" s="16" t="s">
        <v>130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6" t="s">
        <v>78</v>
      </c>
      <c r="BK99" s="213">
        <f>ROUND(I99*H99,2)</f>
        <v>0</v>
      </c>
      <c r="BL99" s="16" t="s">
        <v>184</v>
      </c>
      <c r="BM99" s="212" t="s">
        <v>801</v>
      </c>
    </row>
    <row r="100" s="2" customFormat="1">
      <c r="A100" s="37"/>
      <c r="B100" s="38"/>
      <c r="C100" s="39"/>
      <c r="D100" s="226" t="s">
        <v>261</v>
      </c>
      <c r="E100" s="39"/>
      <c r="F100" s="227" t="s">
        <v>747</v>
      </c>
      <c r="G100" s="39"/>
      <c r="H100" s="39"/>
      <c r="I100" s="228"/>
      <c r="J100" s="39"/>
      <c r="K100" s="39"/>
      <c r="L100" s="43"/>
      <c r="M100" s="229"/>
      <c r="N100" s="23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261</v>
      </c>
      <c r="AU100" s="16" t="s">
        <v>80</v>
      </c>
    </row>
    <row r="101" s="2" customFormat="1" ht="21.75" customHeight="1">
      <c r="A101" s="37"/>
      <c r="B101" s="38"/>
      <c r="C101" s="214" t="s">
        <v>8</v>
      </c>
      <c r="D101" s="214" t="s">
        <v>139</v>
      </c>
      <c r="E101" s="215" t="s">
        <v>748</v>
      </c>
      <c r="F101" s="216" t="s">
        <v>749</v>
      </c>
      <c r="G101" s="217" t="s">
        <v>276</v>
      </c>
      <c r="H101" s="218">
        <v>4</v>
      </c>
      <c r="I101" s="219"/>
      <c r="J101" s="220">
        <f>ROUND(I101*H101,2)</f>
        <v>0</v>
      </c>
      <c r="K101" s="216" t="s">
        <v>19</v>
      </c>
      <c r="L101" s="221"/>
      <c r="M101" s="222" t="s">
        <v>19</v>
      </c>
      <c r="N101" s="223" t="s">
        <v>41</v>
      </c>
      <c r="O101" s="83"/>
      <c r="P101" s="210">
        <f>O101*H101</f>
        <v>0</v>
      </c>
      <c r="Q101" s="210">
        <v>0.00020000000000000001</v>
      </c>
      <c r="R101" s="210">
        <f>Q101*H101</f>
        <v>0.00080000000000000004</v>
      </c>
      <c r="S101" s="210">
        <v>0</v>
      </c>
      <c r="T101" s="21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2" t="s">
        <v>307</v>
      </c>
      <c r="AT101" s="212" t="s">
        <v>139</v>
      </c>
      <c r="AU101" s="212" t="s">
        <v>80</v>
      </c>
      <c r="AY101" s="16" t="s">
        <v>130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6" t="s">
        <v>78</v>
      </c>
      <c r="BK101" s="213">
        <f>ROUND(I101*H101,2)</f>
        <v>0</v>
      </c>
      <c r="BL101" s="16" t="s">
        <v>184</v>
      </c>
      <c r="BM101" s="212" t="s">
        <v>802</v>
      </c>
    </row>
    <row r="102" s="2" customFormat="1" ht="21.75" customHeight="1">
      <c r="A102" s="37"/>
      <c r="B102" s="38"/>
      <c r="C102" s="214" t="s">
        <v>328</v>
      </c>
      <c r="D102" s="214" t="s">
        <v>139</v>
      </c>
      <c r="E102" s="215" t="s">
        <v>751</v>
      </c>
      <c r="F102" s="216" t="s">
        <v>752</v>
      </c>
      <c r="G102" s="217" t="s">
        <v>276</v>
      </c>
      <c r="H102" s="218">
        <v>2</v>
      </c>
      <c r="I102" s="219"/>
      <c r="J102" s="220">
        <f>ROUND(I102*H102,2)</f>
        <v>0</v>
      </c>
      <c r="K102" s="216" t="s">
        <v>19</v>
      </c>
      <c r="L102" s="221"/>
      <c r="M102" s="222" t="s">
        <v>19</v>
      </c>
      <c r="N102" s="223" t="s">
        <v>41</v>
      </c>
      <c r="O102" s="83"/>
      <c r="P102" s="210">
        <f>O102*H102</f>
        <v>0</v>
      </c>
      <c r="Q102" s="210">
        <v>0.00020000000000000001</v>
      </c>
      <c r="R102" s="210">
        <f>Q102*H102</f>
        <v>0.00040000000000000002</v>
      </c>
      <c r="S102" s="210">
        <v>0</v>
      </c>
      <c r="T102" s="21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307</v>
      </c>
      <c r="AT102" s="212" t="s">
        <v>139</v>
      </c>
      <c r="AU102" s="212" t="s">
        <v>80</v>
      </c>
      <c r="AY102" s="16" t="s">
        <v>130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78</v>
      </c>
      <c r="BK102" s="213">
        <f>ROUND(I102*H102,2)</f>
        <v>0</v>
      </c>
      <c r="BL102" s="16" t="s">
        <v>184</v>
      </c>
      <c r="BM102" s="212" t="s">
        <v>803</v>
      </c>
    </row>
    <row r="103" s="2" customFormat="1" ht="16.5" customHeight="1">
      <c r="A103" s="37"/>
      <c r="B103" s="38"/>
      <c r="C103" s="201" t="s">
        <v>184</v>
      </c>
      <c r="D103" s="201" t="s">
        <v>132</v>
      </c>
      <c r="E103" s="202" t="s">
        <v>754</v>
      </c>
      <c r="F103" s="203" t="s">
        <v>755</v>
      </c>
      <c r="G103" s="204" t="s">
        <v>276</v>
      </c>
      <c r="H103" s="205">
        <v>1</v>
      </c>
      <c r="I103" s="206"/>
      <c r="J103" s="207">
        <f>ROUND(I103*H103,2)</f>
        <v>0</v>
      </c>
      <c r="K103" s="203" t="s">
        <v>521</v>
      </c>
      <c r="L103" s="43"/>
      <c r="M103" s="208" t="s">
        <v>19</v>
      </c>
      <c r="N103" s="209" t="s">
        <v>41</v>
      </c>
      <c r="O103" s="83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184</v>
      </c>
      <c r="AT103" s="212" t="s">
        <v>132</v>
      </c>
      <c r="AU103" s="212" t="s">
        <v>80</v>
      </c>
      <c r="AY103" s="16" t="s">
        <v>130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78</v>
      </c>
      <c r="BK103" s="213">
        <f>ROUND(I103*H103,2)</f>
        <v>0</v>
      </c>
      <c r="BL103" s="16" t="s">
        <v>184</v>
      </c>
      <c r="BM103" s="212" t="s">
        <v>804</v>
      </c>
    </row>
    <row r="104" s="2" customFormat="1">
      <c r="A104" s="37"/>
      <c r="B104" s="38"/>
      <c r="C104" s="39"/>
      <c r="D104" s="226" t="s">
        <v>261</v>
      </c>
      <c r="E104" s="39"/>
      <c r="F104" s="227" t="s">
        <v>757</v>
      </c>
      <c r="G104" s="39"/>
      <c r="H104" s="39"/>
      <c r="I104" s="228"/>
      <c r="J104" s="39"/>
      <c r="K104" s="39"/>
      <c r="L104" s="43"/>
      <c r="M104" s="229"/>
      <c r="N104" s="23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261</v>
      </c>
      <c r="AU104" s="16" t="s">
        <v>80</v>
      </c>
    </row>
    <row r="105" s="2" customFormat="1" ht="16.5" customHeight="1">
      <c r="A105" s="37"/>
      <c r="B105" s="38"/>
      <c r="C105" s="214" t="s">
        <v>735</v>
      </c>
      <c r="D105" s="214" t="s">
        <v>139</v>
      </c>
      <c r="E105" s="215" t="s">
        <v>758</v>
      </c>
      <c r="F105" s="216" t="s">
        <v>759</v>
      </c>
      <c r="G105" s="217" t="s">
        <v>276</v>
      </c>
      <c r="H105" s="218">
        <v>1</v>
      </c>
      <c r="I105" s="219"/>
      <c r="J105" s="220">
        <f>ROUND(I105*H105,2)</f>
        <v>0</v>
      </c>
      <c r="K105" s="216" t="s">
        <v>19</v>
      </c>
      <c r="L105" s="221"/>
      <c r="M105" s="222" t="s">
        <v>19</v>
      </c>
      <c r="N105" s="223" t="s">
        <v>41</v>
      </c>
      <c r="O105" s="83"/>
      <c r="P105" s="210">
        <f>O105*H105</f>
        <v>0</v>
      </c>
      <c r="Q105" s="210">
        <v>0.00032000000000000003</v>
      </c>
      <c r="R105" s="210">
        <f>Q105*H105</f>
        <v>0.00032000000000000003</v>
      </c>
      <c r="S105" s="210">
        <v>0</v>
      </c>
      <c r="T105" s="21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307</v>
      </c>
      <c r="AT105" s="212" t="s">
        <v>139</v>
      </c>
      <c r="AU105" s="212" t="s">
        <v>80</v>
      </c>
      <c r="AY105" s="16" t="s">
        <v>130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78</v>
      </c>
      <c r="BK105" s="213">
        <f>ROUND(I105*H105,2)</f>
        <v>0</v>
      </c>
      <c r="BL105" s="16" t="s">
        <v>184</v>
      </c>
      <c r="BM105" s="212" t="s">
        <v>805</v>
      </c>
    </row>
    <row r="106" s="2" customFormat="1" ht="21.75" customHeight="1">
      <c r="A106" s="37"/>
      <c r="B106" s="38"/>
      <c r="C106" s="201" t="s">
        <v>332</v>
      </c>
      <c r="D106" s="201" t="s">
        <v>132</v>
      </c>
      <c r="E106" s="202" t="s">
        <v>806</v>
      </c>
      <c r="F106" s="203" t="s">
        <v>807</v>
      </c>
      <c r="G106" s="204" t="s">
        <v>276</v>
      </c>
      <c r="H106" s="205">
        <v>1</v>
      </c>
      <c r="I106" s="206"/>
      <c r="J106" s="207">
        <f>ROUND(I106*H106,2)</f>
        <v>0</v>
      </c>
      <c r="K106" s="203" t="s">
        <v>521</v>
      </c>
      <c r="L106" s="43"/>
      <c r="M106" s="208" t="s">
        <v>19</v>
      </c>
      <c r="N106" s="209" t="s">
        <v>41</v>
      </c>
      <c r="O106" s="83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184</v>
      </c>
      <c r="AT106" s="212" t="s">
        <v>132</v>
      </c>
      <c r="AU106" s="212" t="s">
        <v>80</v>
      </c>
      <c r="AY106" s="16" t="s">
        <v>130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78</v>
      </c>
      <c r="BK106" s="213">
        <f>ROUND(I106*H106,2)</f>
        <v>0</v>
      </c>
      <c r="BL106" s="16" t="s">
        <v>184</v>
      </c>
      <c r="BM106" s="212" t="s">
        <v>808</v>
      </c>
    </row>
    <row r="107" s="2" customFormat="1">
      <c r="A107" s="37"/>
      <c r="B107" s="38"/>
      <c r="C107" s="39"/>
      <c r="D107" s="226" t="s">
        <v>261</v>
      </c>
      <c r="E107" s="39"/>
      <c r="F107" s="227" t="s">
        <v>809</v>
      </c>
      <c r="G107" s="39"/>
      <c r="H107" s="39"/>
      <c r="I107" s="228"/>
      <c r="J107" s="39"/>
      <c r="K107" s="39"/>
      <c r="L107" s="43"/>
      <c r="M107" s="229"/>
      <c r="N107" s="23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261</v>
      </c>
      <c r="AU107" s="16" t="s">
        <v>80</v>
      </c>
    </row>
    <row r="108" s="2" customFormat="1" ht="16.5" customHeight="1">
      <c r="A108" s="37"/>
      <c r="B108" s="38"/>
      <c r="C108" s="214" t="s">
        <v>336</v>
      </c>
      <c r="D108" s="214" t="s">
        <v>139</v>
      </c>
      <c r="E108" s="215" t="s">
        <v>810</v>
      </c>
      <c r="F108" s="216" t="s">
        <v>811</v>
      </c>
      <c r="G108" s="217" t="s">
        <v>276</v>
      </c>
      <c r="H108" s="218">
        <v>1</v>
      </c>
      <c r="I108" s="219"/>
      <c r="J108" s="220">
        <f>ROUND(I108*H108,2)</f>
        <v>0</v>
      </c>
      <c r="K108" s="216" t="s">
        <v>19</v>
      </c>
      <c r="L108" s="221"/>
      <c r="M108" s="222" t="s">
        <v>19</v>
      </c>
      <c r="N108" s="223" t="s">
        <v>41</v>
      </c>
      <c r="O108" s="83"/>
      <c r="P108" s="210">
        <f>O108*H108</f>
        <v>0</v>
      </c>
      <c r="Q108" s="210">
        <v>0.00038000000000000002</v>
      </c>
      <c r="R108" s="210">
        <f>Q108*H108</f>
        <v>0.00038000000000000002</v>
      </c>
      <c r="S108" s="210">
        <v>0</v>
      </c>
      <c r="T108" s="21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307</v>
      </c>
      <c r="AT108" s="212" t="s">
        <v>139</v>
      </c>
      <c r="AU108" s="212" t="s">
        <v>80</v>
      </c>
      <c r="AY108" s="16" t="s">
        <v>130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78</v>
      </c>
      <c r="BK108" s="213">
        <f>ROUND(I108*H108,2)</f>
        <v>0</v>
      </c>
      <c r="BL108" s="16" t="s">
        <v>184</v>
      </c>
      <c r="BM108" s="212" t="s">
        <v>812</v>
      </c>
    </row>
    <row r="109" s="2" customFormat="1" ht="16.5" customHeight="1">
      <c r="A109" s="37"/>
      <c r="B109" s="38"/>
      <c r="C109" s="214" t="s">
        <v>743</v>
      </c>
      <c r="D109" s="214" t="s">
        <v>139</v>
      </c>
      <c r="E109" s="215" t="s">
        <v>782</v>
      </c>
      <c r="F109" s="216" t="s">
        <v>783</v>
      </c>
      <c r="G109" s="217" t="s">
        <v>217</v>
      </c>
      <c r="H109" s="218">
        <v>1</v>
      </c>
      <c r="I109" s="219"/>
      <c r="J109" s="220">
        <f>ROUND(I109*H109,2)</f>
        <v>0</v>
      </c>
      <c r="K109" s="216" t="s">
        <v>19</v>
      </c>
      <c r="L109" s="221"/>
      <c r="M109" s="222" t="s">
        <v>19</v>
      </c>
      <c r="N109" s="223" t="s">
        <v>41</v>
      </c>
      <c r="O109" s="83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2" t="s">
        <v>307</v>
      </c>
      <c r="AT109" s="212" t="s">
        <v>139</v>
      </c>
      <c r="AU109" s="212" t="s">
        <v>80</v>
      </c>
      <c r="AY109" s="16" t="s">
        <v>130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6" t="s">
        <v>78</v>
      </c>
      <c r="BK109" s="213">
        <f>ROUND(I109*H109,2)</f>
        <v>0</v>
      </c>
      <c r="BL109" s="16" t="s">
        <v>184</v>
      </c>
      <c r="BM109" s="212" t="s">
        <v>813</v>
      </c>
    </row>
    <row r="110" s="2" customFormat="1" ht="16.5" customHeight="1">
      <c r="A110" s="37"/>
      <c r="B110" s="38"/>
      <c r="C110" s="214" t="s">
        <v>363</v>
      </c>
      <c r="D110" s="214" t="s">
        <v>139</v>
      </c>
      <c r="E110" s="215" t="s">
        <v>785</v>
      </c>
      <c r="F110" s="216" t="s">
        <v>786</v>
      </c>
      <c r="G110" s="217" t="s">
        <v>19</v>
      </c>
      <c r="H110" s="218">
        <v>1</v>
      </c>
      <c r="I110" s="219"/>
      <c r="J110" s="220">
        <f>ROUND(I110*H110,2)</f>
        <v>0</v>
      </c>
      <c r="K110" s="216" t="s">
        <v>19</v>
      </c>
      <c r="L110" s="221"/>
      <c r="M110" s="235" t="s">
        <v>19</v>
      </c>
      <c r="N110" s="236" t="s">
        <v>41</v>
      </c>
      <c r="O110" s="233"/>
      <c r="P110" s="237">
        <f>O110*H110</f>
        <v>0</v>
      </c>
      <c r="Q110" s="237">
        <v>0</v>
      </c>
      <c r="R110" s="237">
        <f>Q110*H110</f>
        <v>0</v>
      </c>
      <c r="S110" s="237">
        <v>0</v>
      </c>
      <c r="T110" s="238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307</v>
      </c>
      <c r="AT110" s="212" t="s">
        <v>139</v>
      </c>
      <c r="AU110" s="212" t="s">
        <v>80</v>
      </c>
      <c r="AY110" s="16" t="s">
        <v>130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78</v>
      </c>
      <c r="BK110" s="213">
        <f>ROUND(I110*H110,2)</f>
        <v>0</v>
      </c>
      <c r="BL110" s="16" t="s">
        <v>184</v>
      </c>
      <c r="BM110" s="212" t="s">
        <v>814</v>
      </c>
    </row>
    <row r="111" s="2" customFormat="1" ht="6.96" customHeight="1">
      <c r="A111" s="37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43"/>
      <c r="M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</sheetData>
  <sheetProtection sheet="1" autoFilter="0" formatColumns="0" formatRows="0" objects="1" scenarios="1" spinCount="100000" saltValue="3J08K51iI9iDhaDCD5pGceBHWOeshxzb6mzbHPOGuwhazT/zi+PLbtZmS1oJGG1dRzm76dKMYdyLPfEkIPtd2g==" hashValue="ksm8rv6ZWtNMzRwWYVYsKPKlcNJwCzgPFUptjMqLFMHDka5Sv+yU8vlKlH0RXhLiovOWqT8R4tl6Bjna7UOExg==" algorithmName="SHA-512" password="CC35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1/741136321"/>
    <hyperlink ref="F88" r:id="rId2" display="https://podminky.urs.cz/item/CS_URS_2025_01/741210001"/>
    <hyperlink ref="F91" r:id="rId3" display="https://podminky.urs.cz/item/CS_URS_2025_01/741231014"/>
    <hyperlink ref="F94" r:id="rId4" display="https://podminky.urs.cz/item/CS_URS_2025_01/741320165"/>
    <hyperlink ref="F97" r:id="rId5" display="https://podminky.urs.cz/item/CS_URS_2025_01/741320201"/>
    <hyperlink ref="F100" r:id="rId6" display="https://podminky.urs.cz/item/CS_URS_2025_01/741321003"/>
    <hyperlink ref="F104" r:id="rId7" display="https://podminky.urs.cz/item/CS_URS_2025_01/741321033"/>
    <hyperlink ref="F107" r:id="rId8" display="https://podminky.urs.cz/item/CS_URS_2025_01/7413220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Mateřská škola Kmochova, Kolín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815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30. 1. 2025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34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36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38</v>
      </c>
      <c r="G32" s="37"/>
      <c r="H32" s="37"/>
      <c r="I32" s="144" t="s">
        <v>37</v>
      </c>
      <c r="J32" s="144" t="s">
        <v>39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40</v>
      </c>
      <c r="E33" s="131" t="s">
        <v>41</v>
      </c>
      <c r="F33" s="146">
        <f>ROUND((SUM(BE81:BE110)),  2)</f>
        <v>0</v>
      </c>
      <c r="G33" s="37"/>
      <c r="H33" s="37"/>
      <c r="I33" s="147">
        <v>0.20999999999999999</v>
      </c>
      <c r="J33" s="146">
        <f>ROUND(((SUM(BE81:BE110))*I33),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42</v>
      </c>
      <c r="F34" s="146">
        <f>ROUND((SUM(BF81:BF110)),  2)</f>
        <v>0</v>
      </c>
      <c r="G34" s="37"/>
      <c r="H34" s="37"/>
      <c r="I34" s="147">
        <v>0.12</v>
      </c>
      <c r="J34" s="146">
        <f>ROUND(((SUM(BF81:BF110))*I34),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43</v>
      </c>
      <c r="F35" s="146">
        <f>ROUND((SUM(BG81:BG110)),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44</v>
      </c>
      <c r="F36" s="146">
        <f>ROUND((SUM(BH81:BH110)),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45</v>
      </c>
      <c r="F37" s="146">
        <f>ROUND((SUM(BI81:BI110)),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Mateřská škola Kmochova, Kolín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04 - Rozvaděč R-PATRO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Kolín</v>
      </c>
      <c r="G52" s="39"/>
      <c r="H52" s="39"/>
      <c r="I52" s="31" t="s">
        <v>23</v>
      </c>
      <c r="J52" s="71" t="str">
        <f>IF(J12="","",J12)</f>
        <v>30. 1. 2025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68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108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115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Mateřská škola Kmochova, Kolín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97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04 - Rozvaděč R-PATRO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Kolín</v>
      </c>
      <c r="G75" s="39"/>
      <c r="H75" s="39"/>
      <c r="I75" s="31" t="s">
        <v>23</v>
      </c>
      <c r="J75" s="71" t="str">
        <f>IF(J12="","",J12)</f>
        <v>30. 1. 2025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</v>
      </c>
      <c r="G77" s="39"/>
      <c r="H77" s="39"/>
      <c r="I77" s="31" t="s">
        <v>31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33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116</v>
      </c>
      <c r="D80" s="179" t="s">
        <v>55</v>
      </c>
      <c r="E80" s="179" t="s">
        <v>51</v>
      </c>
      <c r="F80" s="179" t="s">
        <v>52</v>
      </c>
      <c r="G80" s="179" t="s">
        <v>117</v>
      </c>
      <c r="H80" s="179" t="s">
        <v>118</v>
      </c>
      <c r="I80" s="179" t="s">
        <v>119</v>
      </c>
      <c r="J80" s="179" t="s">
        <v>101</v>
      </c>
      <c r="K80" s="180" t="s">
        <v>120</v>
      </c>
      <c r="L80" s="181"/>
      <c r="M80" s="91" t="s">
        <v>19</v>
      </c>
      <c r="N80" s="92" t="s">
        <v>40</v>
      </c>
      <c r="O80" s="92" t="s">
        <v>121</v>
      </c>
      <c r="P80" s="92" t="s">
        <v>122</v>
      </c>
      <c r="Q80" s="92" t="s">
        <v>123</v>
      </c>
      <c r="R80" s="92" t="s">
        <v>124</v>
      </c>
      <c r="S80" s="92" t="s">
        <v>125</v>
      </c>
      <c r="T80" s="93" t="s">
        <v>126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127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0.0033799999999999998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69</v>
      </c>
      <c r="AU81" s="16" t="s">
        <v>102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69</v>
      </c>
      <c r="E82" s="190" t="s">
        <v>296</v>
      </c>
      <c r="F82" s="190" t="s">
        <v>297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0.0033799999999999998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80</v>
      </c>
      <c r="AT82" s="199" t="s">
        <v>69</v>
      </c>
      <c r="AU82" s="199" t="s">
        <v>70</v>
      </c>
      <c r="AY82" s="198" t="s">
        <v>130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69</v>
      </c>
      <c r="E83" s="224" t="s">
        <v>319</v>
      </c>
      <c r="F83" s="224" t="s">
        <v>320</v>
      </c>
      <c r="G83" s="188"/>
      <c r="H83" s="188"/>
      <c r="I83" s="191"/>
      <c r="J83" s="225">
        <f>BK83</f>
        <v>0</v>
      </c>
      <c r="K83" s="188"/>
      <c r="L83" s="193"/>
      <c r="M83" s="194"/>
      <c r="N83" s="195"/>
      <c r="O83" s="195"/>
      <c r="P83" s="196">
        <f>SUM(P84:P110)</f>
        <v>0</v>
      </c>
      <c r="Q83" s="195"/>
      <c r="R83" s="196">
        <f>SUM(R84:R110)</f>
        <v>0.0033799999999999998</v>
      </c>
      <c r="S83" s="195"/>
      <c r="T83" s="197">
        <f>SUM(T84:T110)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80</v>
      </c>
      <c r="AT83" s="199" t="s">
        <v>69</v>
      </c>
      <c r="AU83" s="199" t="s">
        <v>78</v>
      </c>
      <c r="AY83" s="198" t="s">
        <v>130</v>
      </c>
      <c r="BK83" s="200">
        <f>SUM(BK84:BK110)</f>
        <v>0</v>
      </c>
    </row>
    <row r="84" s="2" customFormat="1" ht="16.5" customHeight="1">
      <c r="A84" s="37"/>
      <c r="B84" s="38"/>
      <c r="C84" s="201" t="s">
        <v>78</v>
      </c>
      <c r="D84" s="201" t="s">
        <v>132</v>
      </c>
      <c r="E84" s="202" t="s">
        <v>680</v>
      </c>
      <c r="F84" s="203" t="s">
        <v>681</v>
      </c>
      <c r="G84" s="204" t="s">
        <v>276</v>
      </c>
      <c r="H84" s="205">
        <v>15</v>
      </c>
      <c r="I84" s="206"/>
      <c r="J84" s="207">
        <f>ROUND(I84*H84,2)</f>
        <v>0</v>
      </c>
      <c r="K84" s="203" t="s">
        <v>521</v>
      </c>
      <c r="L84" s="43"/>
      <c r="M84" s="208" t="s">
        <v>19</v>
      </c>
      <c r="N84" s="209" t="s">
        <v>41</v>
      </c>
      <c r="O84" s="83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2" t="s">
        <v>184</v>
      </c>
      <c r="AT84" s="212" t="s">
        <v>132</v>
      </c>
      <c r="AU84" s="212" t="s">
        <v>80</v>
      </c>
      <c r="AY84" s="16" t="s">
        <v>130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6" t="s">
        <v>78</v>
      </c>
      <c r="BK84" s="213">
        <f>ROUND(I84*H84,2)</f>
        <v>0</v>
      </c>
      <c r="BL84" s="16" t="s">
        <v>184</v>
      </c>
      <c r="BM84" s="212" t="s">
        <v>816</v>
      </c>
    </row>
    <row r="85" s="2" customFormat="1">
      <c r="A85" s="37"/>
      <c r="B85" s="38"/>
      <c r="C85" s="39"/>
      <c r="D85" s="226" t="s">
        <v>261</v>
      </c>
      <c r="E85" s="39"/>
      <c r="F85" s="227" t="s">
        <v>683</v>
      </c>
      <c r="G85" s="39"/>
      <c r="H85" s="39"/>
      <c r="I85" s="228"/>
      <c r="J85" s="39"/>
      <c r="K85" s="39"/>
      <c r="L85" s="43"/>
      <c r="M85" s="229"/>
      <c r="N85" s="230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261</v>
      </c>
      <c r="AU85" s="16" t="s">
        <v>80</v>
      </c>
    </row>
    <row r="86" s="2" customFormat="1" ht="16.5" customHeight="1">
      <c r="A86" s="37"/>
      <c r="B86" s="38"/>
      <c r="C86" s="214" t="s">
        <v>80</v>
      </c>
      <c r="D86" s="214" t="s">
        <v>139</v>
      </c>
      <c r="E86" s="215" t="s">
        <v>684</v>
      </c>
      <c r="F86" s="216" t="s">
        <v>685</v>
      </c>
      <c r="G86" s="217" t="s">
        <v>276</v>
      </c>
      <c r="H86" s="218">
        <v>15</v>
      </c>
      <c r="I86" s="219"/>
      <c r="J86" s="220">
        <f>ROUND(I86*H86,2)</f>
        <v>0</v>
      </c>
      <c r="K86" s="216" t="s">
        <v>19</v>
      </c>
      <c r="L86" s="221"/>
      <c r="M86" s="222" t="s">
        <v>19</v>
      </c>
      <c r="N86" s="223" t="s">
        <v>41</v>
      </c>
      <c r="O86" s="83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307</v>
      </c>
      <c r="AT86" s="212" t="s">
        <v>139</v>
      </c>
      <c r="AU86" s="212" t="s">
        <v>80</v>
      </c>
      <c r="AY86" s="16" t="s">
        <v>130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78</v>
      </c>
      <c r="BK86" s="213">
        <f>ROUND(I86*H86,2)</f>
        <v>0</v>
      </c>
      <c r="BL86" s="16" t="s">
        <v>184</v>
      </c>
      <c r="BM86" s="212" t="s">
        <v>817</v>
      </c>
    </row>
    <row r="87" s="2" customFormat="1" ht="21.75" customHeight="1">
      <c r="A87" s="37"/>
      <c r="B87" s="38"/>
      <c r="C87" s="201" t="s">
        <v>184</v>
      </c>
      <c r="D87" s="201" t="s">
        <v>132</v>
      </c>
      <c r="E87" s="202" t="s">
        <v>687</v>
      </c>
      <c r="F87" s="203" t="s">
        <v>688</v>
      </c>
      <c r="G87" s="204" t="s">
        <v>276</v>
      </c>
      <c r="H87" s="205">
        <v>1</v>
      </c>
      <c r="I87" s="206"/>
      <c r="J87" s="207">
        <f>ROUND(I87*H87,2)</f>
        <v>0</v>
      </c>
      <c r="K87" s="203" t="s">
        <v>521</v>
      </c>
      <c r="L87" s="43"/>
      <c r="M87" s="208" t="s">
        <v>19</v>
      </c>
      <c r="N87" s="209" t="s">
        <v>41</v>
      </c>
      <c r="O87" s="8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184</v>
      </c>
      <c r="AT87" s="212" t="s">
        <v>132</v>
      </c>
      <c r="AU87" s="212" t="s">
        <v>80</v>
      </c>
      <c r="AY87" s="16" t="s">
        <v>130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78</v>
      </c>
      <c r="BK87" s="213">
        <f>ROUND(I87*H87,2)</f>
        <v>0</v>
      </c>
      <c r="BL87" s="16" t="s">
        <v>184</v>
      </c>
      <c r="BM87" s="212" t="s">
        <v>818</v>
      </c>
    </row>
    <row r="88" s="2" customFormat="1">
      <c r="A88" s="37"/>
      <c r="B88" s="38"/>
      <c r="C88" s="39"/>
      <c r="D88" s="226" t="s">
        <v>261</v>
      </c>
      <c r="E88" s="39"/>
      <c r="F88" s="227" t="s">
        <v>690</v>
      </c>
      <c r="G88" s="39"/>
      <c r="H88" s="39"/>
      <c r="I88" s="228"/>
      <c r="J88" s="39"/>
      <c r="K88" s="39"/>
      <c r="L88" s="43"/>
      <c r="M88" s="229"/>
      <c r="N88" s="23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261</v>
      </c>
      <c r="AU88" s="16" t="s">
        <v>80</v>
      </c>
    </row>
    <row r="89" s="2" customFormat="1" ht="16.5" customHeight="1">
      <c r="A89" s="37"/>
      <c r="B89" s="38"/>
      <c r="C89" s="214" t="s">
        <v>363</v>
      </c>
      <c r="D89" s="214" t="s">
        <v>139</v>
      </c>
      <c r="E89" s="215" t="s">
        <v>785</v>
      </c>
      <c r="F89" s="216" t="s">
        <v>786</v>
      </c>
      <c r="G89" s="217" t="s">
        <v>19</v>
      </c>
      <c r="H89" s="218">
        <v>1</v>
      </c>
      <c r="I89" s="219"/>
      <c r="J89" s="220">
        <f>ROUND(I89*H89,2)</f>
        <v>0</v>
      </c>
      <c r="K89" s="216" t="s">
        <v>19</v>
      </c>
      <c r="L89" s="221"/>
      <c r="M89" s="222" t="s">
        <v>19</v>
      </c>
      <c r="N89" s="223" t="s">
        <v>41</v>
      </c>
      <c r="O89" s="83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2" t="s">
        <v>307</v>
      </c>
      <c r="AT89" s="212" t="s">
        <v>139</v>
      </c>
      <c r="AU89" s="212" t="s">
        <v>80</v>
      </c>
      <c r="AY89" s="16" t="s">
        <v>130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6" t="s">
        <v>78</v>
      </c>
      <c r="BK89" s="213">
        <f>ROUND(I89*H89,2)</f>
        <v>0</v>
      </c>
      <c r="BL89" s="16" t="s">
        <v>184</v>
      </c>
      <c r="BM89" s="212" t="s">
        <v>819</v>
      </c>
    </row>
    <row r="90" s="2" customFormat="1" ht="16.5" customHeight="1">
      <c r="A90" s="37"/>
      <c r="B90" s="38"/>
      <c r="C90" s="201" t="s">
        <v>256</v>
      </c>
      <c r="D90" s="201" t="s">
        <v>132</v>
      </c>
      <c r="E90" s="202" t="s">
        <v>694</v>
      </c>
      <c r="F90" s="203" t="s">
        <v>695</v>
      </c>
      <c r="G90" s="204" t="s">
        <v>276</v>
      </c>
      <c r="H90" s="205">
        <v>4</v>
      </c>
      <c r="I90" s="206"/>
      <c r="J90" s="207">
        <f>ROUND(I90*H90,2)</f>
        <v>0</v>
      </c>
      <c r="K90" s="203" t="s">
        <v>521</v>
      </c>
      <c r="L90" s="43"/>
      <c r="M90" s="208" t="s">
        <v>19</v>
      </c>
      <c r="N90" s="209" t="s">
        <v>41</v>
      </c>
      <c r="O90" s="83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2" t="s">
        <v>184</v>
      </c>
      <c r="AT90" s="212" t="s">
        <v>132</v>
      </c>
      <c r="AU90" s="212" t="s">
        <v>80</v>
      </c>
      <c r="AY90" s="16" t="s">
        <v>130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6" t="s">
        <v>78</v>
      </c>
      <c r="BK90" s="213">
        <f>ROUND(I90*H90,2)</f>
        <v>0</v>
      </c>
      <c r="BL90" s="16" t="s">
        <v>184</v>
      </c>
      <c r="BM90" s="212" t="s">
        <v>820</v>
      </c>
    </row>
    <row r="91" s="2" customFormat="1">
      <c r="A91" s="37"/>
      <c r="B91" s="38"/>
      <c r="C91" s="39"/>
      <c r="D91" s="226" t="s">
        <v>261</v>
      </c>
      <c r="E91" s="39"/>
      <c r="F91" s="227" t="s">
        <v>697</v>
      </c>
      <c r="G91" s="39"/>
      <c r="H91" s="39"/>
      <c r="I91" s="228"/>
      <c r="J91" s="39"/>
      <c r="K91" s="39"/>
      <c r="L91" s="43"/>
      <c r="M91" s="229"/>
      <c r="N91" s="23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261</v>
      </c>
      <c r="AU91" s="16" t="s">
        <v>80</v>
      </c>
    </row>
    <row r="92" s="2" customFormat="1" ht="16.5" customHeight="1">
      <c r="A92" s="37"/>
      <c r="B92" s="38"/>
      <c r="C92" s="214" t="s">
        <v>136</v>
      </c>
      <c r="D92" s="214" t="s">
        <v>139</v>
      </c>
      <c r="E92" s="215" t="s">
        <v>698</v>
      </c>
      <c r="F92" s="216" t="s">
        <v>699</v>
      </c>
      <c r="G92" s="217" t="s">
        <v>276</v>
      </c>
      <c r="H92" s="218">
        <v>4</v>
      </c>
      <c r="I92" s="219"/>
      <c r="J92" s="220">
        <f>ROUND(I92*H92,2)</f>
        <v>0</v>
      </c>
      <c r="K92" s="216" t="s">
        <v>19</v>
      </c>
      <c r="L92" s="221"/>
      <c r="M92" s="222" t="s">
        <v>19</v>
      </c>
      <c r="N92" s="223" t="s">
        <v>41</v>
      </c>
      <c r="O92" s="83"/>
      <c r="P92" s="210">
        <f>O92*H92</f>
        <v>0</v>
      </c>
      <c r="Q92" s="210">
        <v>6.0000000000000002E-05</v>
      </c>
      <c r="R92" s="210">
        <f>Q92*H92</f>
        <v>0.00024000000000000001</v>
      </c>
      <c r="S92" s="210">
        <v>0</v>
      </c>
      <c r="T92" s="21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2" t="s">
        <v>307</v>
      </c>
      <c r="AT92" s="212" t="s">
        <v>139</v>
      </c>
      <c r="AU92" s="212" t="s">
        <v>80</v>
      </c>
      <c r="AY92" s="16" t="s">
        <v>130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6" t="s">
        <v>78</v>
      </c>
      <c r="BK92" s="213">
        <f>ROUND(I92*H92,2)</f>
        <v>0</v>
      </c>
      <c r="BL92" s="16" t="s">
        <v>184</v>
      </c>
      <c r="BM92" s="212" t="s">
        <v>821</v>
      </c>
    </row>
    <row r="93" s="2" customFormat="1" ht="16.5" customHeight="1">
      <c r="A93" s="37"/>
      <c r="B93" s="38"/>
      <c r="C93" s="201" t="s">
        <v>621</v>
      </c>
      <c r="D93" s="201" t="s">
        <v>132</v>
      </c>
      <c r="E93" s="202" t="s">
        <v>731</v>
      </c>
      <c r="F93" s="203" t="s">
        <v>732</v>
      </c>
      <c r="G93" s="204" t="s">
        <v>276</v>
      </c>
      <c r="H93" s="205">
        <v>1</v>
      </c>
      <c r="I93" s="206"/>
      <c r="J93" s="207">
        <f>ROUND(I93*H93,2)</f>
        <v>0</v>
      </c>
      <c r="K93" s="203" t="s">
        <v>521</v>
      </c>
      <c r="L93" s="43"/>
      <c r="M93" s="208" t="s">
        <v>19</v>
      </c>
      <c r="N93" s="209" t="s">
        <v>41</v>
      </c>
      <c r="O93" s="83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184</v>
      </c>
      <c r="AT93" s="212" t="s">
        <v>132</v>
      </c>
      <c r="AU93" s="212" t="s">
        <v>80</v>
      </c>
      <c r="AY93" s="16" t="s">
        <v>130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78</v>
      </c>
      <c r="BK93" s="213">
        <f>ROUND(I93*H93,2)</f>
        <v>0</v>
      </c>
      <c r="BL93" s="16" t="s">
        <v>184</v>
      </c>
      <c r="BM93" s="212" t="s">
        <v>822</v>
      </c>
    </row>
    <row r="94" s="2" customFormat="1">
      <c r="A94" s="37"/>
      <c r="B94" s="38"/>
      <c r="C94" s="39"/>
      <c r="D94" s="226" t="s">
        <v>261</v>
      </c>
      <c r="E94" s="39"/>
      <c r="F94" s="227" t="s">
        <v>734</v>
      </c>
      <c r="G94" s="39"/>
      <c r="H94" s="39"/>
      <c r="I94" s="228"/>
      <c r="J94" s="39"/>
      <c r="K94" s="39"/>
      <c r="L94" s="43"/>
      <c r="M94" s="229"/>
      <c r="N94" s="23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261</v>
      </c>
      <c r="AU94" s="16" t="s">
        <v>80</v>
      </c>
    </row>
    <row r="95" s="2" customFormat="1" ht="16.5" customHeight="1">
      <c r="A95" s="37"/>
      <c r="B95" s="38"/>
      <c r="C95" s="214" t="s">
        <v>254</v>
      </c>
      <c r="D95" s="214" t="s">
        <v>139</v>
      </c>
      <c r="E95" s="215" t="s">
        <v>736</v>
      </c>
      <c r="F95" s="216" t="s">
        <v>737</v>
      </c>
      <c r="G95" s="217" t="s">
        <v>276</v>
      </c>
      <c r="H95" s="218">
        <v>1</v>
      </c>
      <c r="I95" s="219"/>
      <c r="J95" s="220">
        <f>ROUND(I95*H95,2)</f>
        <v>0</v>
      </c>
      <c r="K95" s="216" t="s">
        <v>19</v>
      </c>
      <c r="L95" s="221"/>
      <c r="M95" s="222" t="s">
        <v>19</v>
      </c>
      <c r="N95" s="223" t="s">
        <v>41</v>
      </c>
      <c r="O95" s="83"/>
      <c r="P95" s="210">
        <f>O95*H95</f>
        <v>0</v>
      </c>
      <c r="Q95" s="210">
        <v>0.00040000000000000002</v>
      </c>
      <c r="R95" s="210">
        <f>Q95*H95</f>
        <v>0.00040000000000000002</v>
      </c>
      <c r="S95" s="210">
        <v>0</v>
      </c>
      <c r="T95" s="21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2" t="s">
        <v>307</v>
      </c>
      <c r="AT95" s="212" t="s">
        <v>139</v>
      </c>
      <c r="AU95" s="212" t="s">
        <v>80</v>
      </c>
      <c r="AY95" s="16" t="s">
        <v>130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6" t="s">
        <v>78</v>
      </c>
      <c r="BK95" s="213">
        <f>ROUND(I95*H95,2)</f>
        <v>0</v>
      </c>
      <c r="BL95" s="16" t="s">
        <v>184</v>
      </c>
      <c r="BM95" s="212" t="s">
        <v>823</v>
      </c>
    </row>
    <row r="96" s="2" customFormat="1" ht="16.5" customHeight="1">
      <c r="A96" s="37"/>
      <c r="B96" s="38"/>
      <c r="C96" s="201" t="s">
        <v>701</v>
      </c>
      <c r="D96" s="201" t="s">
        <v>132</v>
      </c>
      <c r="E96" s="202" t="s">
        <v>744</v>
      </c>
      <c r="F96" s="203" t="s">
        <v>745</v>
      </c>
      <c r="G96" s="204" t="s">
        <v>276</v>
      </c>
      <c r="H96" s="205">
        <v>9</v>
      </c>
      <c r="I96" s="206"/>
      <c r="J96" s="207">
        <f>ROUND(I96*H96,2)</f>
        <v>0</v>
      </c>
      <c r="K96" s="203" t="s">
        <v>521</v>
      </c>
      <c r="L96" s="43"/>
      <c r="M96" s="208" t="s">
        <v>19</v>
      </c>
      <c r="N96" s="209" t="s">
        <v>41</v>
      </c>
      <c r="O96" s="83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184</v>
      </c>
      <c r="AT96" s="212" t="s">
        <v>132</v>
      </c>
      <c r="AU96" s="212" t="s">
        <v>80</v>
      </c>
      <c r="AY96" s="16" t="s">
        <v>130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78</v>
      </c>
      <c r="BK96" s="213">
        <f>ROUND(I96*H96,2)</f>
        <v>0</v>
      </c>
      <c r="BL96" s="16" t="s">
        <v>184</v>
      </c>
      <c r="BM96" s="212" t="s">
        <v>824</v>
      </c>
    </row>
    <row r="97" s="2" customFormat="1">
      <c r="A97" s="37"/>
      <c r="B97" s="38"/>
      <c r="C97" s="39"/>
      <c r="D97" s="226" t="s">
        <v>261</v>
      </c>
      <c r="E97" s="39"/>
      <c r="F97" s="227" t="s">
        <v>747</v>
      </c>
      <c r="G97" s="39"/>
      <c r="H97" s="39"/>
      <c r="I97" s="228"/>
      <c r="J97" s="39"/>
      <c r="K97" s="39"/>
      <c r="L97" s="43"/>
      <c r="M97" s="229"/>
      <c r="N97" s="23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261</v>
      </c>
      <c r="AU97" s="16" t="s">
        <v>80</v>
      </c>
    </row>
    <row r="98" s="2" customFormat="1" ht="21.75" customHeight="1">
      <c r="A98" s="37"/>
      <c r="B98" s="38"/>
      <c r="C98" s="214" t="s">
        <v>142</v>
      </c>
      <c r="D98" s="214" t="s">
        <v>139</v>
      </c>
      <c r="E98" s="215" t="s">
        <v>748</v>
      </c>
      <c r="F98" s="216" t="s">
        <v>749</v>
      </c>
      <c r="G98" s="217" t="s">
        <v>276</v>
      </c>
      <c r="H98" s="218">
        <v>4</v>
      </c>
      <c r="I98" s="219"/>
      <c r="J98" s="220">
        <f>ROUND(I98*H98,2)</f>
        <v>0</v>
      </c>
      <c r="K98" s="216" t="s">
        <v>19</v>
      </c>
      <c r="L98" s="221"/>
      <c r="M98" s="222" t="s">
        <v>19</v>
      </c>
      <c r="N98" s="223" t="s">
        <v>41</v>
      </c>
      <c r="O98" s="83"/>
      <c r="P98" s="210">
        <f>O98*H98</f>
        <v>0</v>
      </c>
      <c r="Q98" s="210">
        <v>0.00020000000000000001</v>
      </c>
      <c r="R98" s="210">
        <f>Q98*H98</f>
        <v>0.00080000000000000004</v>
      </c>
      <c r="S98" s="210">
        <v>0</v>
      </c>
      <c r="T98" s="21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2" t="s">
        <v>307</v>
      </c>
      <c r="AT98" s="212" t="s">
        <v>139</v>
      </c>
      <c r="AU98" s="212" t="s">
        <v>80</v>
      </c>
      <c r="AY98" s="16" t="s">
        <v>130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6" t="s">
        <v>78</v>
      </c>
      <c r="BK98" s="213">
        <f>ROUND(I98*H98,2)</f>
        <v>0</v>
      </c>
      <c r="BL98" s="16" t="s">
        <v>184</v>
      </c>
      <c r="BM98" s="212" t="s">
        <v>825</v>
      </c>
    </row>
    <row r="99" s="2" customFormat="1" ht="21.75" customHeight="1">
      <c r="A99" s="37"/>
      <c r="B99" s="38"/>
      <c r="C99" s="214" t="s">
        <v>267</v>
      </c>
      <c r="D99" s="214" t="s">
        <v>139</v>
      </c>
      <c r="E99" s="215" t="s">
        <v>751</v>
      </c>
      <c r="F99" s="216" t="s">
        <v>752</v>
      </c>
      <c r="G99" s="217" t="s">
        <v>276</v>
      </c>
      <c r="H99" s="218">
        <v>5</v>
      </c>
      <c r="I99" s="219"/>
      <c r="J99" s="220">
        <f>ROUND(I99*H99,2)</f>
        <v>0</v>
      </c>
      <c r="K99" s="216" t="s">
        <v>19</v>
      </c>
      <c r="L99" s="221"/>
      <c r="M99" s="222" t="s">
        <v>19</v>
      </c>
      <c r="N99" s="223" t="s">
        <v>41</v>
      </c>
      <c r="O99" s="83"/>
      <c r="P99" s="210">
        <f>O99*H99</f>
        <v>0</v>
      </c>
      <c r="Q99" s="210">
        <v>0.00020000000000000001</v>
      </c>
      <c r="R99" s="210">
        <f>Q99*H99</f>
        <v>0.001</v>
      </c>
      <c r="S99" s="210">
        <v>0</v>
      </c>
      <c r="T99" s="21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2" t="s">
        <v>307</v>
      </c>
      <c r="AT99" s="212" t="s">
        <v>139</v>
      </c>
      <c r="AU99" s="212" t="s">
        <v>80</v>
      </c>
      <c r="AY99" s="16" t="s">
        <v>130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6" t="s">
        <v>78</v>
      </c>
      <c r="BK99" s="213">
        <f>ROUND(I99*H99,2)</f>
        <v>0</v>
      </c>
      <c r="BL99" s="16" t="s">
        <v>184</v>
      </c>
      <c r="BM99" s="212" t="s">
        <v>826</v>
      </c>
    </row>
    <row r="100" s="2" customFormat="1" ht="21.75" customHeight="1">
      <c r="A100" s="37"/>
      <c r="B100" s="38"/>
      <c r="C100" s="201" t="s">
        <v>291</v>
      </c>
      <c r="D100" s="201" t="s">
        <v>132</v>
      </c>
      <c r="E100" s="202" t="s">
        <v>806</v>
      </c>
      <c r="F100" s="203" t="s">
        <v>807</v>
      </c>
      <c r="G100" s="204" t="s">
        <v>276</v>
      </c>
      <c r="H100" s="205">
        <v>1</v>
      </c>
      <c r="I100" s="206"/>
      <c r="J100" s="207">
        <f>ROUND(I100*H100,2)</f>
        <v>0</v>
      </c>
      <c r="K100" s="203" t="s">
        <v>521</v>
      </c>
      <c r="L100" s="43"/>
      <c r="M100" s="208" t="s">
        <v>19</v>
      </c>
      <c r="N100" s="209" t="s">
        <v>41</v>
      </c>
      <c r="O100" s="83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184</v>
      </c>
      <c r="AT100" s="212" t="s">
        <v>132</v>
      </c>
      <c r="AU100" s="212" t="s">
        <v>80</v>
      </c>
      <c r="AY100" s="16" t="s">
        <v>130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78</v>
      </c>
      <c r="BK100" s="213">
        <f>ROUND(I100*H100,2)</f>
        <v>0</v>
      </c>
      <c r="BL100" s="16" t="s">
        <v>184</v>
      </c>
      <c r="BM100" s="212" t="s">
        <v>827</v>
      </c>
    </row>
    <row r="101" s="2" customFormat="1">
      <c r="A101" s="37"/>
      <c r="B101" s="38"/>
      <c r="C101" s="39"/>
      <c r="D101" s="226" t="s">
        <v>261</v>
      </c>
      <c r="E101" s="39"/>
      <c r="F101" s="227" t="s">
        <v>809</v>
      </c>
      <c r="G101" s="39"/>
      <c r="H101" s="39"/>
      <c r="I101" s="228"/>
      <c r="J101" s="39"/>
      <c r="K101" s="39"/>
      <c r="L101" s="43"/>
      <c r="M101" s="229"/>
      <c r="N101" s="23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261</v>
      </c>
      <c r="AU101" s="16" t="s">
        <v>80</v>
      </c>
    </row>
    <row r="102" s="2" customFormat="1" ht="16.5" customHeight="1">
      <c r="A102" s="37"/>
      <c r="B102" s="38"/>
      <c r="C102" s="214" t="s">
        <v>321</v>
      </c>
      <c r="D102" s="214" t="s">
        <v>139</v>
      </c>
      <c r="E102" s="215" t="s">
        <v>810</v>
      </c>
      <c r="F102" s="216" t="s">
        <v>811</v>
      </c>
      <c r="G102" s="217" t="s">
        <v>276</v>
      </c>
      <c r="H102" s="218">
        <v>1</v>
      </c>
      <c r="I102" s="219"/>
      <c r="J102" s="220">
        <f>ROUND(I102*H102,2)</f>
        <v>0</v>
      </c>
      <c r="K102" s="216" t="s">
        <v>19</v>
      </c>
      <c r="L102" s="221"/>
      <c r="M102" s="222" t="s">
        <v>19</v>
      </c>
      <c r="N102" s="223" t="s">
        <v>41</v>
      </c>
      <c r="O102" s="83"/>
      <c r="P102" s="210">
        <f>O102*H102</f>
        <v>0</v>
      </c>
      <c r="Q102" s="210">
        <v>0.00038000000000000002</v>
      </c>
      <c r="R102" s="210">
        <f>Q102*H102</f>
        <v>0.00038000000000000002</v>
      </c>
      <c r="S102" s="210">
        <v>0</v>
      </c>
      <c r="T102" s="21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307</v>
      </c>
      <c r="AT102" s="212" t="s">
        <v>139</v>
      </c>
      <c r="AU102" s="212" t="s">
        <v>80</v>
      </c>
      <c r="AY102" s="16" t="s">
        <v>130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78</v>
      </c>
      <c r="BK102" s="213">
        <f>ROUND(I102*H102,2)</f>
        <v>0</v>
      </c>
      <c r="BL102" s="16" t="s">
        <v>184</v>
      </c>
      <c r="BM102" s="212" t="s">
        <v>828</v>
      </c>
    </row>
    <row r="103" s="2" customFormat="1" ht="16.5" customHeight="1">
      <c r="A103" s="37"/>
      <c r="B103" s="38"/>
      <c r="C103" s="201" t="s">
        <v>8</v>
      </c>
      <c r="D103" s="201" t="s">
        <v>132</v>
      </c>
      <c r="E103" s="202" t="s">
        <v>768</v>
      </c>
      <c r="F103" s="203" t="s">
        <v>769</v>
      </c>
      <c r="G103" s="204" t="s">
        <v>276</v>
      </c>
      <c r="H103" s="205">
        <v>2</v>
      </c>
      <c r="I103" s="206"/>
      <c r="J103" s="207">
        <f>ROUND(I103*H103,2)</f>
        <v>0</v>
      </c>
      <c r="K103" s="203" t="s">
        <v>521</v>
      </c>
      <c r="L103" s="43"/>
      <c r="M103" s="208" t="s">
        <v>19</v>
      </c>
      <c r="N103" s="209" t="s">
        <v>41</v>
      </c>
      <c r="O103" s="83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184</v>
      </c>
      <c r="AT103" s="212" t="s">
        <v>132</v>
      </c>
      <c r="AU103" s="212" t="s">
        <v>80</v>
      </c>
      <c r="AY103" s="16" t="s">
        <v>130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78</v>
      </c>
      <c r="BK103" s="213">
        <f>ROUND(I103*H103,2)</f>
        <v>0</v>
      </c>
      <c r="BL103" s="16" t="s">
        <v>184</v>
      </c>
      <c r="BM103" s="212" t="s">
        <v>829</v>
      </c>
    </row>
    <row r="104" s="2" customFormat="1">
      <c r="A104" s="37"/>
      <c r="B104" s="38"/>
      <c r="C104" s="39"/>
      <c r="D104" s="226" t="s">
        <v>261</v>
      </c>
      <c r="E104" s="39"/>
      <c r="F104" s="227" t="s">
        <v>771</v>
      </c>
      <c r="G104" s="39"/>
      <c r="H104" s="39"/>
      <c r="I104" s="228"/>
      <c r="J104" s="39"/>
      <c r="K104" s="39"/>
      <c r="L104" s="43"/>
      <c r="M104" s="229"/>
      <c r="N104" s="23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261</v>
      </c>
      <c r="AU104" s="16" t="s">
        <v>80</v>
      </c>
    </row>
    <row r="105" s="2" customFormat="1" ht="16.5" customHeight="1">
      <c r="A105" s="37"/>
      <c r="B105" s="38"/>
      <c r="C105" s="214" t="s">
        <v>328</v>
      </c>
      <c r="D105" s="214" t="s">
        <v>139</v>
      </c>
      <c r="E105" s="215" t="s">
        <v>772</v>
      </c>
      <c r="F105" s="216" t="s">
        <v>773</v>
      </c>
      <c r="G105" s="217" t="s">
        <v>276</v>
      </c>
      <c r="H105" s="218">
        <v>2</v>
      </c>
      <c r="I105" s="219"/>
      <c r="J105" s="220">
        <f>ROUND(I105*H105,2)</f>
        <v>0</v>
      </c>
      <c r="K105" s="216" t="s">
        <v>19</v>
      </c>
      <c r="L105" s="221"/>
      <c r="M105" s="222" t="s">
        <v>19</v>
      </c>
      <c r="N105" s="223" t="s">
        <v>41</v>
      </c>
      <c r="O105" s="83"/>
      <c r="P105" s="210">
        <f>O105*H105</f>
        <v>0</v>
      </c>
      <c r="Q105" s="210">
        <v>0.00013999999999999999</v>
      </c>
      <c r="R105" s="210">
        <f>Q105*H105</f>
        <v>0.00027999999999999998</v>
      </c>
      <c r="S105" s="210">
        <v>0</v>
      </c>
      <c r="T105" s="21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307</v>
      </c>
      <c r="AT105" s="212" t="s">
        <v>139</v>
      </c>
      <c r="AU105" s="212" t="s">
        <v>80</v>
      </c>
      <c r="AY105" s="16" t="s">
        <v>130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78</v>
      </c>
      <c r="BK105" s="213">
        <f>ROUND(I105*H105,2)</f>
        <v>0</v>
      </c>
      <c r="BL105" s="16" t="s">
        <v>184</v>
      </c>
      <c r="BM105" s="212" t="s">
        <v>830</v>
      </c>
    </row>
    <row r="106" s="2" customFormat="1" ht="16.5" customHeight="1">
      <c r="A106" s="37"/>
      <c r="B106" s="38"/>
      <c r="C106" s="201" t="s">
        <v>332</v>
      </c>
      <c r="D106" s="201" t="s">
        <v>132</v>
      </c>
      <c r="E106" s="202" t="s">
        <v>775</v>
      </c>
      <c r="F106" s="203" t="s">
        <v>776</v>
      </c>
      <c r="G106" s="204" t="s">
        <v>276</v>
      </c>
      <c r="H106" s="205">
        <v>2</v>
      </c>
      <c r="I106" s="206"/>
      <c r="J106" s="207">
        <f>ROUND(I106*H106,2)</f>
        <v>0</v>
      </c>
      <c r="K106" s="203" t="s">
        <v>521</v>
      </c>
      <c r="L106" s="43"/>
      <c r="M106" s="208" t="s">
        <v>19</v>
      </c>
      <c r="N106" s="209" t="s">
        <v>41</v>
      </c>
      <c r="O106" s="83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184</v>
      </c>
      <c r="AT106" s="212" t="s">
        <v>132</v>
      </c>
      <c r="AU106" s="212" t="s">
        <v>80</v>
      </c>
      <c r="AY106" s="16" t="s">
        <v>130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78</v>
      </c>
      <c r="BK106" s="213">
        <f>ROUND(I106*H106,2)</f>
        <v>0</v>
      </c>
      <c r="BL106" s="16" t="s">
        <v>184</v>
      </c>
      <c r="BM106" s="212" t="s">
        <v>831</v>
      </c>
    </row>
    <row r="107" s="2" customFormat="1">
      <c r="A107" s="37"/>
      <c r="B107" s="38"/>
      <c r="C107" s="39"/>
      <c r="D107" s="226" t="s">
        <v>261</v>
      </c>
      <c r="E107" s="39"/>
      <c r="F107" s="227" t="s">
        <v>778</v>
      </c>
      <c r="G107" s="39"/>
      <c r="H107" s="39"/>
      <c r="I107" s="228"/>
      <c r="J107" s="39"/>
      <c r="K107" s="39"/>
      <c r="L107" s="43"/>
      <c r="M107" s="229"/>
      <c r="N107" s="23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261</v>
      </c>
      <c r="AU107" s="16" t="s">
        <v>80</v>
      </c>
    </row>
    <row r="108" s="2" customFormat="1" ht="16.5" customHeight="1">
      <c r="A108" s="37"/>
      <c r="B108" s="38"/>
      <c r="C108" s="214" t="s">
        <v>336</v>
      </c>
      <c r="D108" s="214" t="s">
        <v>139</v>
      </c>
      <c r="E108" s="215" t="s">
        <v>779</v>
      </c>
      <c r="F108" s="216" t="s">
        <v>780</v>
      </c>
      <c r="G108" s="217" t="s">
        <v>276</v>
      </c>
      <c r="H108" s="218">
        <v>2</v>
      </c>
      <c r="I108" s="219"/>
      <c r="J108" s="220">
        <f>ROUND(I108*H108,2)</f>
        <v>0</v>
      </c>
      <c r="K108" s="216" t="s">
        <v>19</v>
      </c>
      <c r="L108" s="221"/>
      <c r="M108" s="222" t="s">
        <v>19</v>
      </c>
      <c r="N108" s="223" t="s">
        <v>41</v>
      </c>
      <c r="O108" s="83"/>
      <c r="P108" s="210">
        <f>O108*H108</f>
        <v>0</v>
      </c>
      <c r="Q108" s="210">
        <v>0.00013999999999999999</v>
      </c>
      <c r="R108" s="210">
        <f>Q108*H108</f>
        <v>0.00027999999999999998</v>
      </c>
      <c r="S108" s="210">
        <v>0</v>
      </c>
      <c r="T108" s="21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2" t="s">
        <v>307</v>
      </c>
      <c r="AT108" s="212" t="s">
        <v>139</v>
      </c>
      <c r="AU108" s="212" t="s">
        <v>80</v>
      </c>
      <c r="AY108" s="16" t="s">
        <v>130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6" t="s">
        <v>78</v>
      </c>
      <c r="BK108" s="213">
        <f>ROUND(I108*H108,2)</f>
        <v>0</v>
      </c>
      <c r="BL108" s="16" t="s">
        <v>184</v>
      </c>
      <c r="BM108" s="212" t="s">
        <v>832</v>
      </c>
    </row>
    <row r="109" s="2" customFormat="1" ht="16.5" customHeight="1">
      <c r="A109" s="37"/>
      <c r="B109" s="38"/>
      <c r="C109" s="214" t="s">
        <v>735</v>
      </c>
      <c r="D109" s="214" t="s">
        <v>139</v>
      </c>
      <c r="E109" s="215" t="s">
        <v>792</v>
      </c>
      <c r="F109" s="216" t="s">
        <v>793</v>
      </c>
      <c r="G109" s="217" t="s">
        <v>276</v>
      </c>
      <c r="H109" s="218">
        <v>1</v>
      </c>
      <c r="I109" s="219"/>
      <c r="J109" s="220">
        <f>ROUND(I109*H109,2)</f>
        <v>0</v>
      </c>
      <c r="K109" s="216" t="s">
        <v>19</v>
      </c>
      <c r="L109" s="221"/>
      <c r="M109" s="222" t="s">
        <v>19</v>
      </c>
      <c r="N109" s="223" t="s">
        <v>41</v>
      </c>
      <c r="O109" s="83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2" t="s">
        <v>307</v>
      </c>
      <c r="AT109" s="212" t="s">
        <v>139</v>
      </c>
      <c r="AU109" s="212" t="s">
        <v>80</v>
      </c>
      <c r="AY109" s="16" t="s">
        <v>130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6" t="s">
        <v>78</v>
      </c>
      <c r="BK109" s="213">
        <f>ROUND(I109*H109,2)</f>
        <v>0</v>
      </c>
      <c r="BL109" s="16" t="s">
        <v>184</v>
      </c>
      <c r="BM109" s="212" t="s">
        <v>833</v>
      </c>
    </row>
    <row r="110" s="2" customFormat="1" ht="16.5" customHeight="1">
      <c r="A110" s="37"/>
      <c r="B110" s="38"/>
      <c r="C110" s="214" t="s">
        <v>743</v>
      </c>
      <c r="D110" s="214" t="s">
        <v>139</v>
      </c>
      <c r="E110" s="215" t="s">
        <v>782</v>
      </c>
      <c r="F110" s="216" t="s">
        <v>783</v>
      </c>
      <c r="G110" s="217" t="s">
        <v>217</v>
      </c>
      <c r="H110" s="218">
        <v>1</v>
      </c>
      <c r="I110" s="219"/>
      <c r="J110" s="220">
        <f>ROUND(I110*H110,2)</f>
        <v>0</v>
      </c>
      <c r="K110" s="216" t="s">
        <v>19</v>
      </c>
      <c r="L110" s="221"/>
      <c r="M110" s="235" t="s">
        <v>19</v>
      </c>
      <c r="N110" s="236" t="s">
        <v>41</v>
      </c>
      <c r="O110" s="233"/>
      <c r="P110" s="237">
        <f>O110*H110</f>
        <v>0</v>
      </c>
      <c r="Q110" s="237">
        <v>0</v>
      </c>
      <c r="R110" s="237">
        <f>Q110*H110</f>
        <v>0</v>
      </c>
      <c r="S110" s="237">
        <v>0</v>
      </c>
      <c r="T110" s="238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2" t="s">
        <v>307</v>
      </c>
      <c r="AT110" s="212" t="s">
        <v>139</v>
      </c>
      <c r="AU110" s="212" t="s">
        <v>80</v>
      </c>
      <c r="AY110" s="16" t="s">
        <v>130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6" t="s">
        <v>78</v>
      </c>
      <c r="BK110" s="213">
        <f>ROUND(I110*H110,2)</f>
        <v>0</v>
      </c>
      <c r="BL110" s="16" t="s">
        <v>184</v>
      </c>
      <c r="BM110" s="212" t="s">
        <v>834</v>
      </c>
    </row>
    <row r="111" s="2" customFormat="1" ht="6.96" customHeight="1">
      <c r="A111" s="37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43"/>
      <c r="M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</sheetData>
  <sheetProtection sheet="1" autoFilter="0" formatColumns="0" formatRows="0" objects="1" scenarios="1" spinCount="100000" saltValue="ttQPvYMRx/+zYTwvHOEwsBrqCh0iXCIDPmsHueQol2TOqErEtkiKwF+f5ktyxvmipE5vrajd4hQv7nZ1/sZ3kQ==" hashValue="QdMq2CWYw36s2ZROVUKCTxw1WUAnRK2teCqnIsifQkqJRy7ZY8OPsTLNaT/PtYgKOhQryA5n8rDtMKfSo6nkoQ==" algorithmName="SHA-512" password="CC35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1/741136321"/>
    <hyperlink ref="F88" r:id="rId2" display="https://podminky.urs.cz/item/CS_URS_2025_01/741210001"/>
    <hyperlink ref="F91" r:id="rId3" display="https://podminky.urs.cz/item/CS_URS_2025_01/741231014"/>
    <hyperlink ref="F94" r:id="rId4" display="https://podminky.urs.cz/item/CS_URS_2025_01/741320201"/>
    <hyperlink ref="F97" r:id="rId5" display="https://podminky.urs.cz/item/CS_URS_2025_01/741321003"/>
    <hyperlink ref="F101" r:id="rId6" display="https://podminky.urs.cz/item/CS_URS_2025_01/741322061"/>
    <hyperlink ref="F104" r:id="rId7" display="https://podminky.urs.cz/item/CS_URS_2025_01/741330032"/>
    <hyperlink ref="F107" r:id="rId8" display="https://podminky.urs.cz/item/CS_URS_2025_01/7413306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Mateřská škola Kmochova, Kolín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835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30. 1. 2025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34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36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38</v>
      </c>
      <c r="G32" s="37"/>
      <c r="H32" s="37"/>
      <c r="I32" s="144" t="s">
        <v>37</v>
      </c>
      <c r="J32" s="144" t="s">
        <v>39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40</v>
      </c>
      <c r="E33" s="131" t="s">
        <v>41</v>
      </c>
      <c r="F33" s="146">
        <f>ROUND((SUM(BE83:BE135)),  2)</f>
        <v>0</v>
      </c>
      <c r="G33" s="37"/>
      <c r="H33" s="37"/>
      <c r="I33" s="147">
        <v>0.20999999999999999</v>
      </c>
      <c r="J33" s="146">
        <f>ROUND(((SUM(BE83:BE135))*I33),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42</v>
      </c>
      <c r="F34" s="146">
        <f>ROUND((SUM(BF83:BF135)),  2)</f>
        <v>0</v>
      </c>
      <c r="G34" s="37"/>
      <c r="H34" s="37"/>
      <c r="I34" s="147">
        <v>0.12</v>
      </c>
      <c r="J34" s="146">
        <f>ROUND(((SUM(BF83:BF135))*I34),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43</v>
      </c>
      <c r="F35" s="146">
        <f>ROUND((SUM(BG83:BG135)),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44</v>
      </c>
      <c r="F36" s="146">
        <f>ROUND((SUM(BH83:BH135)),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45</v>
      </c>
      <c r="F37" s="146">
        <f>ROUND((SUM(BI83:BI135)),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Mateřská škola Kmochova, Kolín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05 - Slaboproudá elektroinstalace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Kolín</v>
      </c>
      <c r="G52" s="39"/>
      <c r="H52" s="39"/>
      <c r="I52" s="31" t="s">
        <v>23</v>
      </c>
      <c r="J52" s="71" t="str">
        <f>IF(J12="","",J12)</f>
        <v>30. 1. 2025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68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836</v>
      </c>
      <c r="E61" s="173"/>
      <c r="F61" s="173"/>
      <c r="G61" s="173"/>
      <c r="H61" s="173"/>
      <c r="I61" s="173"/>
      <c r="J61" s="174">
        <f>J85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111</v>
      </c>
      <c r="E62" s="167"/>
      <c r="F62" s="167"/>
      <c r="G62" s="167"/>
      <c r="H62" s="167"/>
      <c r="I62" s="167"/>
      <c r="J62" s="168">
        <f>J130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113</v>
      </c>
      <c r="E63" s="173"/>
      <c r="F63" s="173"/>
      <c r="G63" s="173"/>
      <c r="H63" s="173"/>
      <c r="I63" s="173"/>
      <c r="J63" s="174">
        <f>J131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115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Mateřská škola Kmochova, Kolín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97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05 - Slaboproudá elektroinstalace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>Kolín</v>
      </c>
      <c r="G77" s="39"/>
      <c r="H77" s="39"/>
      <c r="I77" s="31" t="s">
        <v>23</v>
      </c>
      <c r="J77" s="71" t="str">
        <f>IF(J12="","",J12)</f>
        <v>30. 1. 2025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 xml:space="preserve"> </v>
      </c>
      <c r="G79" s="39"/>
      <c r="H79" s="39"/>
      <c r="I79" s="31" t="s">
        <v>31</v>
      </c>
      <c r="J79" s="35" t="str">
        <f>E21</f>
        <v xml:space="preserve"> 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29</v>
      </c>
      <c r="D80" s="39"/>
      <c r="E80" s="39"/>
      <c r="F80" s="26" t="str">
        <f>IF(E18="","",E18)</f>
        <v>Vyplň údaj</v>
      </c>
      <c r="G80" s="39"/>
      <c r="H80" s="39"/>
      <c r="I80" s="31" t="s">
        <v>33</v>
      </c>
      <c r="J80" s="35" t="str">
        <f>E24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6"/>
      <c r="B82" s="177"/>
      <c r="C82" s="178" t="s">
        <v>116</v>
      </c>
      <c r="D82" s="179" t="s">
        <v>55</v>
      </c>
      <c r="E82" s="179" t="s">
        <v>51</v>
      </c>
      <c r="F82" s="179" t="s">
        <v>52</v>
      </c>
      <c r="G82" s="179" t="s">
        <v>117</v>
      </c>
      <c r="H82" s="179" t="s">
        <v>118</v>
      </c>
      <c r="I82" s="179" t="s">
        <v>119</v>
      </c>
      <c r="J82" s="179" t="s">
        <v>101</v>
      </c>
      <c r="K82" s="180" t="s">
        <v>120</v>
      </c>
      <c r="L82" s="181"/>
      <c r="M82" s="91" t="s">
        <v>19</v>
      </c>
      <c r="N82" s="92" t="s">
        <v>40</v>
      </c>
      <c r="O82" s="92" t="s">
        <v>121</v>
      </c>
      <c r="P82" s="92" t="s">
        <v>122</v>
      </c>
      <c r="Q82" s="92" t="s">
        <v>123</v>
      </c>
      <c r="R82" s="92" t="s">
        <v>124</v>
      </c>
      <c r="S82" s="92" t="s">
        <v>125</v>
      </c>
      <c r="T82" s="93" t="s">
        <v>126</v>
      </c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="2" customFormat="1" ht="22.8" customHeight="1">
      <c r="A83" s="37"/>
      <c r="B83" s="38"/>
      <c r="C83" s="98" t="s">
        <v>127</v>
      </c>
      <c r="D83" s="39"/>
      <c r="E83" s="39"/>
      <c r="F83" s="39"/>
      <c r="G83" s="39"/>
      <c r="H83" s="39"/>
      <c r="I83" s="39"/>
      <c r="J83" s="182">
        <f>BK83</f>
        <v>0</v>
      </c>
      <c r="K83" s="39"/>
      <c r="L83" s="43"/>
      <c r="M83" s="94"/>
      <c r="N83" s="183"/>
      <c r="O83" s="95"/>
      <c r="P83" s="184">
        <f>P84+P130</f>
        <v>0</v>
      </c>
      <c r="Q83" s="95"/>
      <c r="R83" s="184">
        <f>R84+R130</f>
        <v>0.03628</v>
      </c>
      <c r="S83" s="95"/>
      <c r="T83" s="185">
        <f>T84+T130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69</v>
      </c>
      <c r="AU83" s="16" t="s">
        <v>102</v>
      </c>
      <c r="BK83" s="186">
        <f>BK84+BK130</f>
        <v>0</v>
      </c>
    </row>
    <row r="84" s="12" customFormat="1" ht="25.92" customHeight="1">
      <c r="A84" s="12"/>
      <c r="B84" s="187"/>
      <c r="C84" s="188"/>
      <c r="D84" s="189" t="s">
        <v>69</v>
      </c>
      <c r="E84" s="190" t="s">
        <v>296</v>
      </c>
      <c r="F84" s="190" t="s">
        <v>297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0.03628</v>
      </c>
      <c r="S84" s="195"/>
      <c r="T84" s="197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80</v>
      </c>
      <c r="AT84" s="199" t="s">
        <v>69</v>
      </c>
      <c r="AU84" s="199" t="s">
        <v>70</v>
      </c>
      <c r="AY84" s="198" t="s">
        <v>130</v>
      </c>
      <c r="BK84" s="200">
        <f>BK85</f>
        <v>0</v>
      </c>
    </row>
    <row r="85" s="12" customFormat="1" ht="22.8" customHeight="1">
      <c r="A85" s="12"/>
      <c r="B85" s="187"/>
      <c r="C85" s="188"/>
      <c r="D85" s="189" t="s">
        <v>69</v>
      </c>
      <c r="E85" s="224" t="s">
        <v>837</v>
      </c>
      <c r="F85" s="224" t="s">
        <v>838</v>
      </c>
      <c r="G85" s="188"/>
      <c r="H85" s="188"/>
      <c r="I85" s="191"/>
      <c r="J85" s="225">
        <f>BK85</f>
        <v>0</v>
      </c>
      <c r="K85" s="188"/>
      <c r="L85" s="193"/>
      <c r="M85" s="194"/>
      <c r="N85" s="195"/>
      <c r="O85" s="195"/>
      <c r="P85" s="196">
        <f>SUM(P86:P129)</f>
        <v>0</v>
      </c>
      <c r="Q85" s="195"/>
      <c r="R85" s="196">
        <f>SUM(R86:R129)</f>
        <v>0.03628</v>
      </c>
      <c r="S85" s="195"/>
      <c r="T85" s="197">
        <f>SUM(T86:T129)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80</v>
      </c>
      <c r="AT85" s="199" t="s">
        <v>69</v>
      </c>
      <c r="AU85" s="199" t="s">
        <v>78</v>
      </c>
      <c r="AY85" s="198" t="s">
        <v>130</v>
      </c>
      <c r="BK85" s="200">
        <f>SUM(BK86:BK129)</f>
        <v>0</v>
      </c>
    </row>
    <row r="86" s="2" customFormat="1" ht="16.5" customHeight="1">
      <c r="A86" s="37"/>
      <c r="B86" s="38"/>
      <c r="C86" s="201" t="s">
        <v>701</v>
      </c>
      <c r="D86" s="201" t="s">
        <v>132</v>
      </c>
      <c r="E86" s="202" t="s">
        <v>839</v>
      </c>
      <c r="F86" s="203" t="s">
        <v>840</v>
      </c>
      <c r="G86" s="204" t="s">
        <v>276</v>
      </c>
      <c r="H86" s="205">
        <v>85</v>
      </c>
      <c r="I86" s="206"/>
      <c r="J86" s="207">
        <f>ROUND(I86*H86,2)</f>
        <v>0</v>
      </c>
      <c r="K86" s="203" t="s">
        <v>19</v>
      </c>
      <c r="L86" s="43"/>
      <c r="M86" s="208" t="s">
        <v>19</v>
      </c>
      <c r="N86" s="209" t="s">
        <v>41</v>
      </c>
      <c r="O86" s="83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184</v>
      </c>
      <c r="AT86" s="212" t="s">
        <v>132</v>
      </c>
      <c r="AU86" s="212" t="s">
        <v>80</v>
      </c>
      <c r="AY86" s="16" t="s">
        <v>130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78</v>
      </c>
      <c r="BK86" s="213">
        <f>ROUND(I86*H86,2)</f>
        <v>0</v>
      </c>
      <c r="BL86" s="16" t="s">
        <v>184</v>
      </c>
      <c r="BM86" s="212" t="s">
        <v>841</v>
      </c>
    </row>
    <row r="87" s="2" customFormat="1" ht="24.15" customHeight="1">
      <c r="A87" s="37"/>
      <c r="B87" s="38"/>
      <c r="C87" s="214" t="s">
        <v>142</v>
      </c>
      <c r="D87" s="214" t="s">
        <v>139</v>
      </c>
      <c r="E87" s="215" t="s">
        <v>842</v>
      </c>
      <c r="F87" s="216" t="s">
        <v>843</v>
      </c>
      <c r="G87" s="217" t="s">
        <v>276</v>
      </c>
      <c r="H87" s="218">
        <v>60</v>
      </c>
      <c r="I87" s="219"/>
      <c r="J87" s="220">
        <f>ROUND(I87*H87,2)</f>
        <v>0</v>
      </c>
      <c r="K87" s="216" t="s">
        <v>19</v>
      </c>
      <c r="L87" s="221"/>
      <c r="M87" s="222" t="s">
        <v>19</v>
      </c>
      <c r="N87" s="223" t="s">
        <v>41</v>
      </c>
      <c r="O87" s="83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307</v>
      </c>
      <c r="AT87" s="212" t="s">
        <v>139</v>
      </c>
      <c r="AU87" s="212" t="s">
        <v>80</v>
      </c>
      <c r="AY87" s="16" t="s">
        <v>130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78</v>
      </c>
      <c r="BK87" s="213">
        <f>ROUND(I87*H87,2)</f>
        <v>0</v>
      </c>
      <c r="BL87" s="16" t="s">
        <v>184</v>
      </c>
      <c r="BM87" s="212" t="s">
        <v>844</v>
      </c>
    </row>
    <row r="88" s="2" customFormat="1" ht="24.15" customHeight="1">
      <c r="A88" s="37"/>
      <c r="B88" s="38"/>
      <c r="C88" s="214" t="s">
        <v>267</v>
      </c>
      <c r="D88" s="214" t="s">
        <v>139</v>
      </c>
      <c r="E88" s="215" t="s">
        <v>845</v>
      </c>
      <c r="F88" s="216" t="s">
        <v>846</v>
      </c>
      <c r="G88" s="217" t="s">
        <v>276</v>
      </c>
      <c r="H88" s="218">
        <v>15</v>
      </c>
      <c r="I88" s="219"/>
      <c r="J88" s="220">
        <f>ROUND(I88*H88,2)</f>
        <v>0</v>
      </c>
      <c r="K88" s="216" t="s">
        <v>19</v>
      </c>
      <c r="L88" s="221"/>
      <c r="M88" s="222" t="s">
        <v>19</v>
      </c>
      <c r="N88" s="223" t="s">
        <v>41</v>
      </c>
      <c r="O88" s="83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2" t="s">
        <v>307</v>
      </c>
      <c r="AT88" s="212" t="s">
        <v>139</v>
      </c>
      <c r="AU88" s="212" t="s">
        <v>80</v>
      </c>
      <c r="AY88" s="16" t="s">
        <v>130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6" t="s">
        <v>78</v>
      </c>
      <c r="BK88" s="213">
        <f>ROUND(I88*H88,2)</f>
        <v>0</v>
      </c>
      <c r="BL88" s="16" t="s">
        <v>184</v>
      </c>
      <c r="BM88" s="212" t="s">
        <v>847</v>
      </c>
    </row>
    <row r="89" s="2" customFormat="1" ht="24.15" customHeight="1">
      <c r="A89" s="37"/>
      <c r="B89" s="38"/>
      <c r="C89" s="214" t="s">
        <v>291</v>
      </c>
      <c r="D89" s="214" t="s">
        <v>139</v>
      </c>
      <c r="E89" s="215" t="s">
        <v>848</v>
      </c>
      <c r="F89" s="216" t="s">
        <v>849</v>
      </c>
      <c r="G89" s="217" t="s">
        <v>276</v>
      </c>
      <c r="H89" s="218">
        <v>10</v>
      </c>
      <c r="I89" s="219"/>
      <c r="J89" s="220">
        <f>ROUND(I89*H89,2)</f>
        <v>0</v>
      </c>
      <c r="K89" s="216" t="s">
        <v>19</v>
      </c>
      <c r="L89" s="221"/>
      <c r="M89" s="222" t="s">
        <v>19</v>
      </c>
      <c r="N89" s="223" t="s">
        <v>41</v>
      </c>
      <c r="O89" s="83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2" t="s">
        <v>307</v>
      </c>
      <c r="AT89" s="212" t="s">
        <v>139</v>
      </c>
      <c r="AU89" s="212" t="s">
        <v>80</v>
      </c>
      <c r="AY89" s="16" t="s">
        <v>130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6" t="s">
        <v>78</v>
      </c>
      <c r="BK89" s="213">
        <f>ROUND(I89*H89,2)</f>
        <v>0</v>
      </c>
      <c r="BL89" s="16" t="s">
        <v>184</v>
      </c>
      <c r="BM89" s="212" t="s">
        <v>850</v>
      </c>
    </row>
    <row r="90" s="2" customFormat="1" ht="16.5" customHeight="1">
      <c r="A90" s="37"/>
      <c r="B90" s="38"/>
      <c r="C90" s="201" t="s">
        <v>321</v>
      </c>
      <c r="D90" s="201" t="s">
        <v>132</v>
      </c>
      <c r="E90" s="202" t="s">
        <v>851</v>
      </c>
      <c r="F90" s="203" t="s">
        <v>852</v>
      </c>
      <c r="G90" s="204" t="s">
        <v>276</v>
      </c>
      <c r="H90" s="205">
        <v>56</v>
      </c>
      <c r="I90" s="206"/>
      <c r="J90" s="207">
        <f>ROUND(I90*H90,2)</f>
        <v>0</v>
      </c>
      <c r="K90" s="203" t="s">
        <v>19</v>
      </c>
      <c r="L90" s="43"/>
      <c r="M90" s="208" t="s">
        <v>19</v>
      </c>
      <c r="N90" s="209" t="s">
        <v>41</v>
      </c>
      <c r="O90" s="83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2" t="s">
        <v>184</v>
      </c>
      <c r="AT90" s="212" t="s">
        <v>132</v>
      </c>
      <c r="AU90" s="212" t="s">
        <v>80</v>
      </c>
      <c r="AY90" s="16" t="s">
        <v>130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6" t="s">
        <v>78</v>
      </c>
      <c r="BK90" s="213">
        <f>ROUND(I90*H90,2)</f>
        <v>0</v>
      </c>
      <c r="BL90" s="16" t="s">
        <v>184</v>
      </c>
      <c r="BM90" s="212" t="s">
        <v>853</v>
      </c>
    </row>
    <row r="91" s="2" customFormat="1" ht="24.15" customHeight="1">
      <c r="A91" s="37"/>
      <c r="B91" s="38"/>
      <c r="C91" s="214" t="s">
        <v>385</v>
      </c>
      <c r="D91" s="214" t="s">
        <v>139</v>
      </c>
      <c r="E91" s="215" t="s">
        <v>854</v>
      </c>
      <c r="F91" s="216" t="s">
        <v>855</v>
      </c>
      <c r="G91" s="217" t="s">
        <v>276</v>
      </c>
      <c r="H91" s="218">
        <v>56</v>
      </c>
      <c r="I91" s="219"/>
      <c r="J91" s="220">
        <f>ROUND(I91*H91,2)</f>
        <v>0</v>
      </c>
      <c r="K91" s="216" t="s">
        <v>19</v>
      </c>
      <c r="L91" s="221"/>
      <c r="M91" s="222" t="s">
        <v>19</v>
      </c>
      <c r="N91" s="223" t="s">
        <v>41</v>
      </c>
      <c r="O91" s="83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2" t="s">
        <v>307</v>
      </c>
      <c r="AT91" s="212" t="s">
        <v>139</v>
      </c>
      <c r="AU91" s="212" t="s">
        <v>80</v>
      </c>
      <c r="AY91" s="16" t="s">
        <v>130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6" t="s">
        <v>78</v>
      </c>
      <c r="BK91" s="213">
        <f>ROUND(I91*H91,2)</f>
        <v>0</v>
      </c>
      <c r="BL91" s="16" t="s">
        <v>184</v>
      </c>
      <c r="BM91" s="212" t="s">
        <v>856</v>
      </c>
    </row>
    <row r="92" s="2" customFormat="1" ht="16.5" customHeight="1">
      <c r="A92" s="37"/>
      <c r="B92" s="38"/>
      <c r="C92" s="201" t="s">
        <v>8</v>
      </c>
      <c r="D92" s="201" t="s">
        <v>132</v>
      </c>
      <c r="E92" s="202" t="s">
        <v>857</v>
      </c>
      <c r="F92" s="203" t="s">
        <v>858</v>
      </c>
      <c r="G92" s="204" t="s">
        <v>276</v>
      </c>
      <c r="H92" s="205">
        <v>56</v>
      </c>
      <c r="I92" s="206"/>
      <c r="J92" s="207">
        <f>ROUND(I92*H92,2)</f>
        <v>0</v>
      </c>
      <c r="K92" s="203" t="s">
        <v>19</v>
      </c>
      <c r="L92" s="43"/>
      <c r="M92" s="208" t="s">
        <v>19</v>
      </c>
      <c r="N92" s="209" t="s">
        <v>41</v>
      </c>
      <c r="O92" s="83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2" t="s">
        <v>184</v>
      </c>
      <c r="AT92" s="212" t="s">
        <v>132</v>
      </c>
      <c r="AU92" s="212" t="s">
        <v>80</v>
      </c>
      <c r="AY92" s="16" t="s">
        <v>130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6" t="s">
        <v>78</v>
      </c>
      <c r="BK92" s="213">
        <f>ROUND(I92*H92,2)</f>
        <v>0</v>
      </c>
      <c r="BL92" s="16" t="s">
        <v>184</v>
      </c>
      <c r="BM92" s="212" t="s">
        <v>859</v>
      </c>
    </row>
    <row r="93" s="2" customFormat="1" ht="16.5" customHeight="1">
      <c r="A93" s="37"/>
      <c r="B93" s="38"/>
      <c r="C93" s="201" t="s">
        <v>78</v>
      </c>
      <c r="D93" s="201" t="s">
        <v>132</v>
      </c>
      <c r="E93" s="202" t="s">
        <v>860</v>
      </c>
      <c r="F93" s="203" t="s">
        <v>861</v>
      </c>
      <c r="G93" s="204" t="s">
        <v>151</v>
      </c>
      <c r="H93" s="205">
        <v>10</v>
      </c>
      <c r="I93" s="206"/>
      <c r="J93" s="207">
        <f>ROUND(I93*H93,2)</f>
        <v>0</v>
      </c>
      <c r="K93" s="203" t="s">
        <v>19</v>
      </c>
      <c r="L93" s="43"/>
      <c r="M93" s="208" t="s">
        <v>19</v>
      </c>
      <c r="N93" s="209" t="s">
        <v>41</v>
      </c>
      <c r="O93" s="83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2" t="s">
        <v>184</v>
      </c>
      <c r="AT93" s="212" t="s">
        <v>132</v>
      </c>
      <c r="AU93" s="212" t="s">
        <v>80</v>
      </c>
      <c r="AY93" s="16" t="s">
        <v>130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6" t="s">
        <v>78</v>
      </c>
      <c r="BK93" s="213">
        <f>ROUND(I93*H93,2)</f>
        <v>0</v>
      </c>
      <c r="BL93" s="16" t="s">
        <v>184</v>
      </c>
      <c r="BM93" s="212" t="s">
        <v>862</v>
      </c>
    </row>
    <row r="94" s="2" customFormat="1" ht="16.5" customHeight="1">
      <c r="A94" s="37"/>
      <c r="B94" s="38"/>
      <c r="C94" s="214" t="s">
        <v>80</v>
      </c>
      <c r="D94" s="214" t="s">
        <v>139</v>
      </c>
      <c r="E94" s="215" t="s">
        <v>863</v>
      </c>
      <c r="F94" s="216" t="s">
        <v>864</v>
      </c>
      <c r="G94" s="217" t="s">
        <v>151</v>
      </c>
      <c r="H94" s="218">
        <v>10</v>
      </c>
      <c r="I94" s="219"/>
      <c r="J94" s="220">
        <f>ROUND(I94*H94,2)</f>
        <v>0</v>
      </c>
      <c r="K94" s="216" t="s">
        <v>19</v>
      </c>
      <c r="L94" s="221"/>
      <c r="M94" s="222" t="s">
        <v>19</v>
      </c>
      <c r="N94" s="223" t="s">
        <v>41</v>
      </c>
      <c r="O94" s="83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307</v>
      </c>
      <c r="AT94" s="212" t="s">
        <v>139</v>
      </c>
      <c r="AU94" s="212" t="s">
        <v>80</v>
      </c>
      <c r="AY94" s="16" t="s">
        <v>130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78</v>
      </c>
      <c r="BK94" s="213">
        <f>ROUND(I94*H94,2)</f>
        <v>0</v>
      </c>
      <c r="BL94" s="16" t="s">
        <v>184</v>
      </c>
      <c r="BM94" s="212" t="s">
        <v>865</v>
      </c>
    </row>
    <row r="95" s="2" customFormat="1">
      <c r="A95" s="37"/>
      <c r="B95" s="38"/>
      <c r="C95" s="39"/>
      <c r="D95" s="239" t="s">
        <v>866</v>
      </c>
      <c r="E95" s="39"/>
      <c r="F95" s="240" t="s">
        <v>867</v>
      </c>
      <c r="G95" s="39"/>
      <c r="H95" s="39"/>
      <c r="I95" s="228"/>
      <c r="J95" s="39"/>
      <c r="K95" s="39"/>
      <c r="L95" s="43"/>
      <c r="M95" s="229"/>
      <c r="N95" s="23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866</v>
      </c>
      <c r="AU95" s="16" t="s">
        <v>80</v>
      </c>
    </row>
    <row r="96" s="2" customFormat="1" ht="16.5" customHeight="1">
      <c r="A96" s="37"/>
      <c r="B96" s="38"/>
      <c r="C96" s="201" t="s">
        <v>328</v>
      </c>
      <c r="D96" s="201" t="s">
        <v>132</v>
      </c>
      <c r="E96" s="202" t="s">
        <v>868</v>
      </c>
      <c r="F96" s="203" t="s">
        <v>869</v>
      </c>
      <c r="G96" s="204" t="s">
        <v>276</v>
      </c>
      <c r="H96" s="205">
        <v>1</v>
      </c>
      <c r="I96" s="206"/>
      <c r="J96" s="207">
        <f>ROUND(I96*H96,2)</f>
        <v>0</v>
      </c>
      <c r="K96" s="203" t="s">
        <v>19</v>
      </c>
      <c r="L96" s="43"/>
      <c r="M96" s="208" t="s">
        <v>19</v>
      </c>
      <c r="N96" s="209" t="s">
        <v>41</v>
      </c>
      <c r="O96" s="83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2" t="s">
        <v>184</v>
      </c>
      <c r="AT96" s="212" t="s">
        <v>132</v>
      </c>
      <c r="AU96" s="212" t="s">
        <v>80</v>
      </c>
      <c r="AY96" s="16" t="s">
        <v>130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6" t="s">
        <v>78</v>
      </c>
      <c r="BK96" s="213">
        <f>ROUND(I96*H96,2)</f>
        <v>0</v>
      </c>
      <c r="BL96" s="16" t="s">
        <v>184</v>
      </c>
      <c r="BM96" s="212" t="s">
        <v>870</v>
      </c>
    </row>
    <row r="97" s="2" customFormat="1" ht="16.5" customHeight="1">
      <c r="A97" s="37"/>
      <c r="B97" s="38"/>
      <c r="C97" s="201" t="s">
        <v>256</v>
      </c>
      <c r="D97" s="201" t="s">
        <v>132</v>
      </c>
      <c r="E97" s="202" t="s">
        <v>871</v>
      </c>
      <c r="F97" s="203" t="s">
        <v>872</v>
      </c>
      <c r="G97" s="204" t="s">
        <v>151</v>
      </c>
      <c r="H97" s="205">
        <v>80</v>
      </c>
      <c r="I97" s="206"/>
      <c r="J97" s="207">
        <f>ROUND(I97*H97,2)</f>
        <v>0</v>
      </c>
      <c r="K97" s="203" t="s">
        <v>301</v>
      </c>
      <c r="L97" s="43"/>
      <c r="M97" s="208" t="s">
        <v>19</v>
      </c>
      <c r="N97" s="209" t="s">
        <v>41</v>
      </c>
      <c r="O97" s="83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2" t="s">
        <v>184</v>
      </c>
      <c r="AT97" s="212" t="s">
        <v>132</v>
      </c>
      <c r="AU97" s="212" t="s">
        <v>80</v>
      </c>
      <c r="AY97" s="16" t="s">
        <v>130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6" t="s">
        <v>78</v>
      </c>
      <c r="BK97" s="213">
        <f>ROUND(I97*H97,2)</f>
        <v>0</v>
      </c>
      <c r="BL97" s="16" t="s">
        <v>184</v>
      </c>
      <c r="BM97" s="212" t="s">
        <v>873</v>
      </c>
    </row>
    <row r="98" s="2" customFormat="1">
      <c r="A98" s="37"/>
      <c r="B98" s="38"/>
      <c r="C98" s="39"/>
      <c r="D98" s="226" t="s">
        <v>261</v>
      </c>
      <c r="E98" s="39"/>
      <c r="F98" s="227" t="s">
        <v>874</v>
      </c>
      <c r="G98" s="39"/>
      <c r="H98" s="39"/>
      <c r="I98" s="228"/>
      <c r="J98" s="39"/>
      <c r="K98" s="39"/>
      <c r="L98" s="43"/>
      <c r="M98" s="229"/>
      <c r="N98" s="23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261</v>
      </c>
      <c r="AU98" s="16" t="s">
        <v>80</v>
      </c>
    </row>
    <row r="99" s="2" customFormat="1" ht="16.5" customHeight="1">
      <c r="A99" s="37"/>
      <c r="B99" s="38"/>
      <c r="C99" s="214" t="s">
        <v>136</v>
      </c>
      <c r="D99" s="214" t="s">
        <v>139</v>
      </c>
      <c r="E99" s="215" t="s">
        <v>875</v>
      </c>
      <c r="F99" s="216" t="s">
        <v>876</v>
      </c>
      <c r="G99" s="217" t="s">
        <v>151</v>
      </c>
      <c r="H99" s="218">
        <v>80</v>
      </c>
      <c r="I99" s="219"/>
      <c r="J99" s="220">
        <f>ROUND(I99*H99,2)</f>
        <v>0</v>
      </c>
      <c r="K99" s="216" t="s">
        <v>521</v>
      </c>
      <c r="L99" s="221"/>
      <c r="M99" s="222" t="s">
        <v>19</v>
      </c>
      <c r="N99" s="223" t="s">
        <v>41</v>
      </c>
      <c r="O99" s="83"/>
      <c r="P99" s="210">
        <f>O99*H99</f>
        <v>0</v>
      </c>
      <c r="Q99" s="210">
        <v>0.00013999999999999999</v>
      </c>
      <c r="R99" s="210">
        <f>Q99*H99</f>
        <v>0.011199999999999998</v>
      </c>
      <c r="S99" s="210">
        <v>0</v>
      </c>
      <c r="T99" s="21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2" t="s">
        <v>307</v>
      </c>
      <c r="AT99" s="212" t="s">
        <v>139</v>
      </c>
      <c r="AU99" s="212" t="s">
        <v>80</v>
      </c>
      <c r="AY99" s="16" t="s">
        <v>130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6" t="s">
        <v>78</v>
      </c>
      <c r="BK99" s="213">
        <f>ROUND(I99*H99,2)</f>
        <v>0</v>
      </c>
      <c r="BL99" s="16" t="s">
        <v>184</v>
      </c>
      <c r="BM99" s="212" t="s">
        <v>877</v>
      </c>
    </row>
    <row r="100" s="2" customFormat="1" ht="16.5" customHeight="1">
      <c r="A100" s="37"/>
      <c r="B100" s="38"/>
      <c r="C100" s="201" t="s">
        <v>332</v>
      </c>
      <c r="D100" s="201" t="s">
        <v>132</v>
      </c>
      <c r="E100" s="202" t="s">
        <v>878</v>
      </c>
      <c r="F100" s="203" t="s">
        <v>879</v>
      </c>
      <c r="G100" s="204" t="s">
        <v>151</v>
      </c>
      <c r="H100" s="205">
        <v>330</v>
      </c>
      <c r="I100" s="206"/>
      <c r="J100" s="207">
        <f>ROUND(I100*H100,2)</f>
        <v>0</v>
      </c>
      <c r="K100" s="203" t="s">
        <v>521</v>
      </c>
      <c r="L100" s="43"/>
      <c r="M100" s="208" t="s">
        <v>19</v>
      </c>
      <c r="N100" s="209" t="s">
        <v>41</v>
      </c>
      <c r="O100" s="83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2" t="s">
        <v>184</v>
      </c>
      <c r="AT100" s="212" t="s">
        <v>132</v>
      </c>
      <c r="AU100" s="212" t="s">
        <v>80</v>
      </c>
      <c r="AY100" s="16" t="s">
        <v>130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6" t="s">
        <v>78</v>
      </c>
      <c r="BK100" s="213">
        <f>ROUND(I100*H100,2)</f>
        <v>0</v>
      </c>
      <c r="BL100" s="16" t="s">
        <v>184</v>
      </c>
      <c r="BM100" s="212" t="s">
        <v>880</v>
      </c>
    </row>
    <row r="101" s="2" customFormat="1">
      <c r="A101" s="37"/>
      <c r="B101" s="38"/>
      <c r="C101" s="39"/>
      <c r="D101" s="226" t="s">
        <v>261</v>
      </c>
      <c r="E101" s="39"/>
      <c r="F101" s="227" t="s">
        <v>881</v>
      </c>
      <c r="G101" s="39"/>
      <c r="H101" s="39"/>
      <c r="I101" s="228"/>
      <c r="J101" s="39"/>
      <c r="K101" s="39"/>
      <c r="L101" s="43"/>
      <c r="M101" s="229"/>
      <c r="N101" s="23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261</v>
      </c>
      <c r="AU101" s="16" t="s">
        <v>80</v>
      </c>
    </row>
    <row r="102" s="2" customFormat="1" ht="21.75" customHeight="1">
      <c r="A102" s="37"/>
      <c r="B102" s="38"/>
      <c r="C102" s="214" t="s">
        <v>336</v>
      </c>
      <c r="D102" s="214" t="s">
        <v>139</v>
      </c>
      <c r="E102" s="215" t="s">
        <v>882</v>
      </c>
      <c r="F102" s="216" t="s">
        <v>883</v>
      </c>
      <c r="G102" s="217" t="s">
        <v>151</v>
      </c>
      <c r="H102" s="218">
        <v>330</v>
      </c>
      <c r="I102" s="219"/>
      <c r="J102" s="220">
        <f>ROUND(I102*H102,2)</f>
        <v>0</v>
      </c>
      <c r="K102" s="216" t="s">
        <v>521</v>
      </c>
      <c r="L102" s="221"/>
      <c r="M102" s="222" t="s">
        <v>19</v>
      </c>
      <c r="N102" s="223" t="s">
        <v>41</v>
      </c>
      <c r="O102" s="83"/>
      <c r="P102" s="210">
        <f>O102*H102</f>
        <v>0</v>
      </c>
      <c r="Q102" s="210">
        <v>6.0000000000000002E-05</v>
      </c>
      <c r="R102" s="210">
        <f>Q102*H102</f>
        <v>0.019800000000000002</v>
      </c>
      <c r="S102" s="210">
        <v>0</v>
      </c>
      <c r="T102" s="21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2" t="s">
        <v>307</v>
      </c>
      <c r="AT102" s="212" t="s">
        <v>139</v>
      </c>
      <c r="AU102" s="212" t="s">
        <v>80</v>
      </c>
      <c r="AY102" s="16" t="s">
        <v>130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6" t="s">
        <v>78</v>
      </c>
      <c r="BK102" s="213">
        <f>ROUND(I102*H102,2)</f>
        <v>0</v>
      </c>
      <c r="BL102" s="16" t="s">
        <v>184</v>
      </c>
      <c r="BM102" s="212" t="s">
        <v>884</v>
      </c>
    </row>
    <row r="103" s="2" customFormat="1">
      <c r="A103" s="37"/>
      <c r="B103" s="38"/>
      <c r="C103" s="39"/>
      <c r="D103" s="239" t="s">
        <v>866</v>
      </c>
      <c r="E103" s="39"/>
      <c r="F103" s="240" t="s">
        <v>885</v>
      </c>
      <c r="G103" s="39"/>
      <c r="H103" s="39"/>
      <c r="I103" s="228"/>
      <c r="J103" s="39"/>
      <c r="K103" s="39"/>
      <c r="L103" s="43"/>
      <c r="M103" s="229"/>
      <c r="N103" s="23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866</v>
      </c>
      <c r="AU103" s="16" t="s">
        <v>80</v>
      </c>
    </row>
    <row r="104" s="2" customFormat="1" ht="16.5" customHeight="1">
      <c r="A104" s="37"/>
      <c r="B104" s="38"/>
      <c r="C104" s="201" t="s">
        <v>621</v>
      </c>
      <c r="D104" s="201" t="s">
        <v>132</v>
      </c>
      <c r="E104" s="202" t="s">
        <v>886</v>
      </c>
      <c r="F104" s="203" t="s">
        <v>887</v>
      </c>
      <c r="G104" s="204" t="s">
        <v>151</v>
      </c>
      <c r="H104" s="205">
        <v>10</v>
      </c>
      <c r="I104" s="206"/>
      <c r="J104" s="207">
        <f>ROUND(I104*H104,2)</f>
        <v>0</v>
      </c>
      <c r="K104" s="203" t="s">
        <v>19</v>
      </c>
      <c r="L104" s="43"/>
      <c r="M104" s="208" t="s">
        <v>19</v>
      </c>
      <c r="N104" s="209" t="s">
        <v>41</v>
      </c>
      <c r="O104" s="83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2" t="s">
        <v>184</v>
      </c>
      <c r="AT104" s="212" t="s">
        <v>132</v>
      </c>
      <c r="AU104" s="212" t="s">
        <v>80</v>
      </c>
      <c r="AY104" s="16" t="s">
        <v>130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6" t="s">
        <v>78</v>
      </c>
      <c r="BK104" s="213">
        <f>ROUND(I104*H104,2)</f>
        <v>0</v>
      </c>
      <c r="BL104" s="16" t="s">
        <v>184</v>
      </c>
      <c r="BM104" s="212" t="s">
        <v>888</v>
      </c>
    </row>
    <row r="105" s="2" customFormat="1" ht="16.5" customHeight="1">
      <c r="A105" s="37"/>
      <c r="B105" s="38"/>
      <c r="C105" s="214" t="s">
        <v>254</v>
      </c>
      <c r="D105" s="214" t="s">
        <v>139</v>
      </c>
      <c r="E105" s="215" t="s">
        <v>889</v>
      </c>
      <c r="F105" s="216" t="s">
        <v>890</v>
      </c>
      <c r="G105" s="217" t="s">
        <v>151</v>
      </c>
      <c r="H105" s="218">
        <v>10</v>
      </c>
      <c r="I105" s="219"/>
      <c r="J105" s="220">
        <f>ROUND(I105*H105,2)</f>
        <v>0</v>
      </c>
      <c r="K105" s="216" t="s">
        <v>19</v>
      </c>
      <c r="L105" s="221"/>
      <c r="M105" s="222" t="s">
        <v>19</v>
      </c>
      <c r="N105" s="223" t="s">
        <v>41</v>
      </c>
      <c r="O105" s="83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2" t="s">
        <v>307</v>
      </c>
      <c r="AT105" s="212" t="s">
        <v>139</v>
      </c>
      <c r="AU105" s="212" t="s">
        <v>80</v>
      </c>
      <c r="AY105" s="16" t="s">
        <v>130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6" t="s">
        <v>78</v>
      </c>
      <c r="BK105" s="213">
        <f>ROUND(I105*H105,2)</f>
        <v>0</v>
      </c>
      <c r="BL105" s="16" t="s">
        <v>184</v>
      </c>
      <c r="BM105" s="212" t="s">
        <v>891</v>
      </c>
    </row>
    <row r="106" s="2" customFormat="1">
      <c r="A106" s="37"/>
      <c r="B106" s="38"/>
      <c r="C106" s="39"/>
      <c r="D106" s="239" t="s">
        <v>866</v>
      </c>
      <c r="E106" s="39"/>
      <c r="F106" s="240" t="s">
        <v>867</v>
      </c>
      <c r="G106" s="39"/>
      <c r="H106" s="39"/>
      <c r="I106" s="228"/>
      <c r="J106" s="39"/>
      <c r="K106" s="39"/>
      <c r="L106" s="43"/>
      <c r="M106" s="229"/>
      <c r="N106" s="230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866</v>
      </c>
      <c r="AU106" s="16" t="s">
        <v>80</v>
      </c>
    </row>
    <row r="107" s="2" customFormat="1" ht="16.5" customHeight="1">
      <c r="A107" s="37"/>
      <c r="B107" s="38"/>
      <c r="C107" s="201" t="s">
        <v>184</v>
      </c>
      <c r="D107" s="201" t="s">
        <v>132</v>
      </c>
      <c r="E107" s="202" t="s">
        <v>892</v>
      </c>
      <c r="F107" s="203" t="s">
        <v>893</v>
      </c>
      <c r="G107" s="204" t="s">
        <v>151</v>
      </c>
      <c r="H107" s="205">
        <v>330</v>
      </c>
      <c r="I107" s="206"/>
      <c r="J107" s="207">
        <f>ROUND(I107*H107,2)</f>
        <v>0</v>
      </c>
      <c r="K107" s="203" t="s">
        <v>521</v>
      </c>
      <c r="L107" s="43"/>
      <c r="M107" s="208" t="s">
        <v>19</v>
      </c>
      <c r="N107" s="209" t="s">
        <v>41</v>
      </c>
      <c r="O107" s="83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2" t="s">
        <v>184</v>
      </c>
      <c r="AT107" s="212" t="s">
        <v>132</v>
      </c>
      <c r="AU107" s="212" t="s">
        <v>80</v>
      </c>
      <c r="AY107" s="16" t="s">
        <v>130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6" t="s">
        <v>78</v>
      </c>
      <c r="BK107" s="213">
        <f>ROUND(I107*H107,2)</f>
        <v>0</v>
      </c>
      <c r="BL107" s="16" t="s">
        <v>184</v>
      </c>
      <c r="BM107" s="212" t="s">
        <v>894</v>
      </c>
    </row>
    <row r="108" s="2" customFormat="1">
      <c r="A108" s="37"/>
      <c r="B108" s="38"/>
      <c r="C108" s="39"/>
      <c r="D108" s="226" t="s">
        <v>261</v>
      </c>
      <c r="E108" s="39"/>
      <c r="F108" s="227" t="s">
        <v>895</v>
      </c>
      <c r="G108" s="39"/>
      <c r="H108" s="39"/>
      <c r="I108" s="228"/>
      <c r="J108" s="39"/>
      <c r="K108" s="39"/>
      <c r="L108" s="43"/>
      <c r="M108" s="229"/>
      <c r="N108" s="23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261</v>
      </c>
      <c r="AU108" s="16" t="s">
        <v>80</v>
      </c>
    </row>
    <row r="109" s="2" customFormat="1" ht="16.5" customHeight="1">
      <c r="A109" s="37"/>
      <c r="B109" s="38"/>
      <c r="C109" s="201" t="s">
        <v>735</v>
      </c>
      <c r="D109" s="201" t="s">
        <v>132</v>
      </c>
      <c r="E109" s="202" t="s">
        <v>896</v>
      </c>
      <c r="F109" s="203" t="s">
        <v>897</v>
      </c>
      <c r="G109" s="204" t="s">
        <v>276</v>
      </c>
      <c r="H109" s="205">
        <v>1</v>
      </c>
      <c r="I109" s="206"/>
      <c r="J109" s="207">
        <f>ROUND(I109*H109,2)</f>
        <v>0</v>
      </c>
      <c r="K109" s="203" t="s">
        <v>521</v>
      </c>
      <c r="L109" s="43"/>
      <c r="M109" s="208" t="s">
        <v>19</v>
      </c>
      <c r="N109" s="209" t="s">
        <v>41</v>
      </c>
      <c r="O109" s="83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2" t="s">
        <v>184</v>
      </c>
      <c r="AT109" s="212" t="s">
        <v>132</v>
      </c>
      <c r="AU109" s="212" t="s">
        <v>80</v>
      </c>
      <c r="AY109" s="16" t="s">
        <v>130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6" t="s">
        <v>78</v>
      </c>
      <c r="BK109" s="213">
        <f>ROUND(I109*H109,2)</f>
        <v>0</v>
      </c>
      <c r="BL109" s="16" t="s">
        <v>184</v>
      </c>
      <c r="BM109" s="212" t="s">
        <v>898</v>
      </c>
    </row>
    <row r="110" s="2" customFormat="1">
      <c r="A110" s="37"/>
      <c r="B110" s="38"/>
      <c r="C110" s="39"/>
      <c r="D110" s="226" t="s">
        <v>261</v>
      </c>
      <c r="E110" s="39"/>
      <c r="F110" s="227" t="s">
        <v>899</v>
      </c>
      <c r="G110" s="39"/>
      <c r="H110" s="39"/>
      <c r="I110" s="228"/>
      <c r="J110" s="39"/>
      <c r="K110" s="39"/>
      <c r="L110" s="43"/>
      <c r="M110" s="229"/>
      <c r="N110" s="23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261</v>
      </c>
      <c r="AU110" s="16" t="s">
        <v>80</v>
      </c>
    </row>
    <row r="111" s="2" customFormat="1" ht="16.5" customHeight="1">
      <c r="A111" s="37"/>
      <c r="B111" s="38"/>
      <c r="C111" s="214" t="s">
        <v>743</v>
      </c>
      <c r="D111" s="214" t="s">
        <v>139</v>
      </c>
      <c r="E111" s="215" t="s">
        <v>900</v>
      </c>
      <c r="F111" s="216" t="s">
        <v>901</v>
      </c>
      <c r="G111" s="217" t="s">
        <v>276</v>
      </c>
      <c r="H111" s="218">
        <v>1</v>
      </c>
      <c r="I111" s="219"/>
      <c r="J111" s="220">
        <f>ROUND(I111*H111,2)</f>
        <v>0</v>
      </c>
      <c r="K111" s="216" t="s">
        <v>19</v>
      </c>
      <c r="L111" s="221"/>
      <c r="M111" s="222" t="s">
        <v>19</v>
      </c>
      <c r="N111" s="223" t="s">
        <v>41</v>
      </c>
      <c r="O111" s="83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2" t="s">
        <v>307</v>
      </c>
      <c r="AT111" s="212" t="s">
        <v>139</v>
      </c>
      <c r="AU111" s="212" t="s">
        <v>80</v>
      </c>
      <c r="AY111" s="16" t="s">
        <v>130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6" t="s">
        <v>78</v>
      </c>
      <c r="BK111" s="213">
        <f>ROUND(I111*H111,2)</f>
        <v>0</v>
      </c>
      <c r="BL111" s="16" t="s">
        <v>184</v>
      </c>
      <c r="BM111" s="212" t="s">
        <v>902</v>
      </c>
    </row>
    <row r="112" s="2" customFormat="1" ht="21.75" customHeight="1">
      <c r="A112" s="37"/>
      <c r="B112" s="38"/>
      <c r="C112" s="201" t="s">
        <v>363</v>
      </c>
      <c r="D112" s="201" t="s">
        <v>132</v>
      </c>
      <c r="E112" s="202" t="s">
        <v>903</v>
      </c>
      <c r="F112" s="203" t="s">
        <v>904</v>
      </c>
      <c r="G112" s="204" t="s">
        <v>276</v>
      </c>
      <c r="H112" s="205">
        <v>8</v>
      </c>
      <c r="I112" s="206"/>
      <c r="J112" s="207">
        <f>ROUND(I112*H112,2)</f>
        <v>0</v>
      </c>
      <c r="K112" s="203" t="s">
        <v>301</v>
      </c>
      <c r="L112" s="43"/>
      <c r="M112" s="208" t="s">
        <v>19</v>
      </c>
      <c r="N112" s="209" t="s">
        <v>41</v>
      </c>
      <c r="O112" s="83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2" t="s">
        <v>184</v>
      </c>
      <c r="AT112" s="212" t="s">
        <v>132</v>
      </c>
      <c r="AU112" s="212" t="s">
        <v>80</v>
      </c>
      <c r="AY112" s="16" t="s">
        <v>130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6" t="s">
        <v>78</v>
      </c>
      <c r="BK112" s="213">
        <f>ROUND(I112*H112,2)</f>
        <v>0</v>
      </c>
      <c r="BL112" s="16" t="s">
        <v>184</v>
      </c>
      <c r="BM112" s="212" t="s">
        <v>905</v>
      </c>
    </row>
    <row r="113" s="2" customFormat="1">
      <c r="A113" s="37"/>
      <c r="B113" s="38"/>
      <c r="C113" s="39"/>
      <c r="D113" s="226" t="s">
        <v>261</v>
      </c>
      <c r="E113" s="39"/>
      <c r="F113" s="227" t="s">
        <v>906</v>
      </c>
      <c r="G113" s="39"/>
      <c r="H113" s="39"/>
      <c r="I113" s="228"/>
      <c r="J113" s="39"/>
      <c r="K113" s="39"/>
      <c r="L113" s="43"/>
      <c r="M113" s="229"/>
      <c r="N113" s="23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261</v>
      </c>
      <c r="AU113" s="16" t="s">
        <v>80</v>
      </c>
    </row>
    <row r="114" s="2" customFormat="1" ht="24.15" customHeight="1">
      <c r="A114" s="37"/>
      <c r="B114" s="38"/>
      <c r="C114" s="214" t="s">
        <v>368</v>
      </c>
      <c r="D114" s="214" t="s">
        <v>139</v>
      </c>
      <c r="E114" s="215" t="s">
        <v>907</v>
      </c>
      <c r="F114" s="216" t="s">
        <v>908</v>
      </c>
      <c r="G114" s="217" t="s">
        <v>276</v>
      </c>
      <c r="H114" s="218">
        <v>1</v>
      </c>
      <c r="I114" s="219"/>
      <c r="J114" s="220">
        <f>ROUND(I114*H114,2)</f>
        <v>0</v>
      </c>
      <c r="K114" s="216" t="s">
        <v>19</v>
      </c>
      <c r="L114" s="221"/>
      <c r="M114" s="222" t="s">
        <v>19</v>
      </c>
      <c r="N114" s="223" t="s">
        <v>41</v>
      </c>
      <c r="O114" s="83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307</v>
      </c>
      <c r="AT114" s="212" t="s">
        <v>139</v>
      </c>
      <c r="AU114" s="212" t="s">
        <v>80</v>
      </c>
      <c r="AY114" s="16" t="s">
        <v>130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78</v>
      </c>
      <c r="BK114" s="213">
        <f>ROUND(I114*H114,2)</f>
        <v>0</v>
      </c>
      <c r="BL114" s="16" t="s">
        <v>184</v>
      </c>
      <c r="BM114" s="212" t="s">
        <v>909</v>
      </c>
    </row>
    <row r="115" s="2" customFormat="1" ht="33" customHeight="1">
      <c r="A115" s="37"/>
      <c r="B115" s="38"/>
      <c r="C115" s="214" t="s">
        <v>7</v>
      </c>
      <c r="D115" s="214" t="s">
        <v>139</v>
      </c>
      <c r="E115" s="215" t="s">
        <v>910</v>
      </c>
      <c r="F115" s="216" t="s">
        <v>911</v>
      </c>
      <c r="G115" s="217" t="s">
        <v>276</v>
      </c>
      <c r="H115" s="218">
        <v>3</v>
      </c>
      <c r="I115" s="219"/>
      <c r="J115" s="220">
        <f>ROUND(I115*H115,2)</f>
        <v>0</v>
      </c>
      <c r="K115" s="216" t="s">
        <v>19</v>
      </c>
      <c r="L115" s="221"/>
      <c r="M115" s="222" t="s">
        <v>19</v>
      </c>
      <c r="N115" s="223" t="s">
        <v>41</v>
      </c>
      <c r="O115" s="83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2" t="s">
        <v>307</v>
      </c>
      <c r="AT115" s="212" t="s">
        <v>139</v>
      </c>
      <c r="AU115" s="212" t="s">
        <v>80</v>
      </c>
      <c r="AY115" s="16" t="s">
        <v>130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6" t="s">
        <v>78</v>
      </c>
      <c r="BK115" s="213">
        <f>ROUND(I115*H115,2)</f>
        <v>0</v>
      </c>
      <c r="BL115" s="16" t="s">
        <v>184</v>
      </c>
      <c r="BM115" s="212" t="s">
        <v>912</v>
      </c>
    </row>
    <row r="116" s="2" customFormat="1" ht="16.5" customHeight="1">
      <c r="A116" s="37"/>
      <c r="B116" s="38"/>
      <c r="C116" s="201" t="s">
        <v>376</v>
      </c>
      <c r="D116" s="201" t="s">
        <v>132</v>
      </c>
      <c r="E116" s="202" t="s">
        <v>913</v>
      </c>
      <c r="F116" s="203" t="s">
        <v>914</v>
      </c>
      <c r="G116" s="204" t="s">
        <v>276</v>
      </c>
      <c r="H116" s="205">
        <v>2</v>
      </c>
      <c r="I116" s="206"/>
      <c r="J116" s="207">
        <f>ROUND(I116*H116,2)</f>
        <v>0</v>
      </c>
      <c r="K116" s="203" t="s">
        <v>521</v>
      </c>
      <c r="L116" s="43"/>
      <c r="M116" s="208" t="s">
        <v>19</v>
      </c>
      <c r="N116" s="209" t="s">
        <v>41</v>
      </c>
      <c r="O116" s="83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184</v>
      </c>
      <c r="AT116" s="212" t="s">
        <v>132</v>
      </c>
      <c r="AU116" s="212" t="s">
        <v>80</v>
      </c>
      <c r="AY116" s="16" t="s">
        <v>130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78</v>
      </c>
      <c r="BK116" s="213">
        <f>ROUND(I116*H116,2)</f>
        <v>0</v>
      </c>
      <c r="BL116" s="16" t="s">
        <v>184</v>
      </c>
      <c r="BM116" s="212" t="s">
        <v>915</v>
      </c>
    </row>
    <row r="117" s="2" customFormat="1">
      <c r="A117" s="37"/>
      <c r="B117" s="38"/>
      <c r="C117" s="39"/>
      <c r="D117" s="226" t="s">
        <v>261</v>
      </c>
      <c r="E117" s="39"/>
      <c r="F117" s="227" t="s">
        <v>916</v>
      </c>
      <c r="G117" s="39"/>
      <c r="H117" s="39"/>
      <c r="I117" s="228"/>
      <c r="J117" s="39"/>
      <c r="K117" s="39"/>
      <c r="L117" s="43"/>
      <c r="M117" s="229"/>
      <c r="N117" s="23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261</v>
      </c>
      <c r="AU117" s="16" t="s">
        <v>80</v>
      </c>
    </row>
    <row r="118" s="2" customFormat="1" ht="16.5" customHeight="1">
      <c r="A118" s="37"/>
      <c r="B118" s="38"/>
      <c r="C118" s="214" t="s">
        <v>380</v>
      </c>
      <c r="D118" s="214" t="s">
        <v>139</v>
      </c>
      <c r="E118" s="215" t="s">
        <v>917</v>
      </c>
      <c r="F118" s="216" t="s">
        <v>918</v>
      </c>
      <c r="G118" s="217" t="s">
        <v>276</v>
      </c>
      <c r="H118" s="218">
        <v>2</v>
      </c>
      <c r="I118" s="219"/>
      <c r="J118" s="220">
        <f>ROUND(I118*H118,2)</f>
        <v>0</v>
      </c>
      <c r="K118" s="216" t="s">
        <v>19</v>
      </c>
      <c r="L118" s="221"/>
      <c r="M118" s="222" t="s">
        <v>19</v>
      </c>
      <c r="N118" s="223" t="s">
        <v>41</v>
      </c>
      <c r="O118" s="83"/>
      <c r="P118" s="210">
        <f>O118*H118</f>
        <v>0</v>
      </c>
      <c r="Q118" s="210">
        <v>0.00215</v>
      </c>
      <c r="R118" s="210">
        <f>Q118*H118</f>
        <v>0.0043</v>
      </c>
      <c r="S118" s="210">
        <v>0</v>
      </c>
      <c r="T118" s="21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2" t="s">
        <v>307</v>
      </c>
      <c r="AT118" s="212" t="s">
        <v>139</v>
      </c>
      <c r="AU118" s="212" t="s">
        <v>80</v>
      </c>
      <c r="AY118" s="16" t="s">
        <v>130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6" t="s">
        <v>78</v>
      </c>
      <c r="BK118" s="213">
        <f>ROUND(I118*H118,2)</f>
        <v>0</v>
      </c>
      <c r="BL118" s="16" t="s">
        <v>184</v>
      </c>
      <c r="BM118" s="212" t="s">
        <v>919</v>
      </c>
    </row>
    <row r="119" s="2" customFormat="1" ht="24.15" customHeight="1">
      <c r="A119" s="37"/>
      <c r="B119" s="38"/>
      <c r="C119" s="201" t="s">
        <v>389</v>
      </c>
      <c r="D119" s="201" t="s">
        <v>132</v>
      </c>
      <c r="E119" s="202" t="s">
        <v>920</v>
      </c>
      <c r="F119" s="203" t="s">
        <v>921</v>
      </c>
      <c r="G119" s="204" t="s">
        <v>276</v>
      </c>
      <c r="H119" s="205">
        <v>14</v>
      </c>
      <c r="I119" s="206"/>
      <c r="J119" s="207">
        <f>ROUND(I119*H119,2)</f>
        <v>0</v>
      </c>
      <c r="K119" s="203" t="s">
        <v>301</v>
      </c>
      <c r="L119" s="43"/>
      <c r="M119" s="208" t="s">
        <v>19</v>
      </c>
      <c r="N119" s="209" t="s">
        <v>41</v>
      </c>
      <c r="O119" s="83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2" t="s">
        <v>184</v>
      </c>
      <c r="AT119" s="212" t="s">
        <v>132</v>
      </c>
      <c r="AU119" s="212" t="s">
        <v>80</v>
      </c>
      <c r="AY119" s="16" t="s">
        <v>130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6" t="s">
        <v>78</v>
      </c>
      <c r="BK119" s="213">
        <f>ROUND(I119*H119,2)</f>
        <v>0</v>
      </c>
      <c r="BL119" s="16" t="s">
        <v>184</v>
      </c>
      <c r="BM119" s="212" t="s">
        <v>922</v>
      </c>
    </row>
    <row r="120" s="2" customFormat="1">
      <c r="A120" s="37"/>
      <c r="B120" s="38"/>
      <c r="C120" s="39"/>
      <c r="D120" s="226" t="s">
        <v>261</v>
      </c>
      <c r="E120" s="39"/>
      <c r="F120" s="227" t="s">
        <v>923</v>
      </c>
      <c r="G120" s="39"/>
      <c r="H120" s="39"/>
      <c r="I120" s="228"/>
      <c r="J120" s="39"/>
      <c r="K120" s="39"/>
      <c r="L120" s="43"/>
      <c r="M120" s="229"/>
      <c r="N120" s="23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261</v>
      </c>
      <c r="AU120" s="16" t="s">
        <v>80</v>
      </c>
    </row>
    <row r="121" s="2" customFormat="1" ht="16.5" customHeight="1">
      <c r="A121" s="37"/>
      <c r="B121" s="38"/>
      <c r="C121" s="214" t="s">
        <v>393</v>
      </c>
      <c r="D121" s="214" t="s">
        <v>139</v>
      </c>
      <c r="E121" s="215" t="s">
        <v>924</v>
      </c>
      <c r="F121" s="216" t="s">
        <v>925</v>
      </c>
      <c r="G121" s="217" t="s">
        <v>276</v>
      </c>
      <c r="H121" s="218">
        <v>14</v>
      </c>
      <c r="I121" s="219"/>
      <c r="J121" s="220">
        <f>ROUND(I121*H121,2)</f>
        <v>0</v>
      </c>
      <c r="K121" s="216" t="s">
        <v>19</v>
      </c>
      <c r="L121" s="221"/>
      <c r="M121" s="222" t="s">
        <v>19</v>
      </c>
      <c r="N121" s="223" t="s">
        <v>41</v>
      </c>
      <c r="O121" s="83"/>
      <c r="P121" s="210">
        <f>O121*H121</f>
        <v>0</v>
      </c>
      <c r="Q121" s="210">
        <v>6.9999999999999994E-05</v>
      </c>
      <c r="R121" s="210">
        <f>Q121*H121</f>
        <v>0.00097999999999999997</v>
      </c>
      <c r="S121" s="210">
        <v>0</v>
      </c>
      <c r="T121" s="21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2" t="s">
        <v>307</v>
      </c>
      <c r="AT121" s="212" t="s">
        <v>139</v>
      </c>
      <c r="AU121" s="212" t="s">
        <v>80</v>
      </c>
      <c r="AY121" s="16" t="s">
        <v>130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6" t="s">
        <v>78</v>
      </c>
      <c r="BK121" s="213">
        <f>ROUND(I121*H121,2)</f>
        <v>0</v>
      </c>
      <c r="BL121" s="16" t="s">
        <v>184</v>
      </c>
      <c r="BM121" s="212" t="s">
        <v>926</v>
      </c>
    </row>
    <row r="122" s="2" customFormat="1" ht="16.5" customHeight="1">
      <c r="A122" s="37"/>
      <c r="B122" s="38"/>
      <c r="C122" s="201" t="s">
        <v>397</v>
      </c>
      <c r="D122" s="201" t="s">
        <v>132</v>
      </c>
      <c r="E122" s="202" t="s">
        <v>927</v>
      </c>
      <c r="F122" s="203" t="s">
        <v>928</v>
      </c>
      <c r="G122" s="204" t="s">
        <v>276</v>
      </c>
      <c r="H122" s="205">
        <v>28</v>
      </c>
      <c r="I122" s="206"/>
      <c r="J122" s="207">
        <f>ROUND(I122*H122,2)</f>
        <v>0</v>
      </c>
      <c r="K122" s="203" t="s">
        <v>521</v>
      </c>
      <c r="L122" s="43"/>
      <c r="M122" s="208" t="s">
        <v>19</v>
      </c>
      <c r="N122" s="209" t="s">
        <v>41</v>
      </c>
      <c r="O122" s="83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2" t="s">
        <v>184</v>
      </c>
      <c r="AT122" s="212" t="s">
        <v>132</v>
      </c>
      <c r="AU122" s="212" t="s">
        <v>80</v>
      </c>
      <c r="AY122" s="16" t="s">
        <v>130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6" t="s">
        <v>78</v>
      </c>
      <c r="BK122" s="213">
        <f>ROUND(I122*H122,2)</f>
        <v>0</v>
      </c>
      <c r="BL122" s="16" t="s">
        <v>184</v>
      </c>
      <c r="BM122" s="212" t="s">
        <v>929</v>
      </c>
    </row>
    <row r="123" s="2" customFormat="1">
      <c r="A123" s="37"/>
      <c r="B123" s="38"/>
      <c r="C123" s="39"/>
      <c r="D123" s="226" t="s">
        <v>261</v>
      </c>
      <c r="E123" s="39"/>
      <c r="F123" s="227" t="s">
        <v>930</v>
      </c>
      <c r="G123" s="39"/>
      <c r="H123" s="39"/>
      <c r="I123" s="228"/>
      <c r="J123" s="39"/>
      <c r="K123" s="39"/>
      <c r="L123" s="43"/>
      <c r="M123" s="229"/>
      <c r="N123" s="23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261</v>
      </c>
      <c r="AU123" s="16" t="s">
        <v>80</v>
      </c>
    </row>
    <row r="124" s="2" customFormat="1" ht="16.5" customHeight="1">
      <c r="A124" s="37"/>
      <c r="B124" s="38"/>
      <c r="C124" s="201" t="s">
        <v>402</v>
      </c>
      <c r="D124" s="201" t="s">
        <v>132</v>
      </c>
      <c r="E124" s="202" t="s">
        <v>931</v>
      </c>
      <c r="F124" s="203" t="s">
        <v>932</v>
      </c>
      <c r="G124" s="204" t="s">
        <v>276</v>
      </c>
      <c r="H124" s="205">
        <v>28</v>
      </c>
      <c r="I124" s="206"/>
      <c r="J124" s="207">
        <f>ROUND(I124*H124,2)</f>
        <v>0</v>
      </c>
      <c r="K124" s="203" t="s">
        <v>521</v>
      </c>
      <c r="L124" s="43"/>
      <c r="M124" s="208" t="s">
        <v>19</v>
      </c>
      <c r="N124" s="209" t="s">
        <v>41</v>
      </c>
      <c r="O124" s="83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2" t="s">
        <v>184</v>
      </c>
      <c r="AT124" s="212" t="s">
        <v>132</v>
      </c>
      <c r="AU124" s="212" t="s">
        <v>80</v>
      </c>
      <c r="AY124" s="16" t="s">
        <v>130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6" t="s">
        <v>78</v>
      </c>
      <c r="BK124" s="213">
        <f>ROUND(I124*H124,2)</f>
        <v>0</v>
      </c>
      <c r="BL124" s="16" t="s">
        <v>184</v>
      </c>
      <c r="BM124" s="212" t="s">
        <v>933</v>
      </c>
    </row>
    <row r="125" s="2" customFormat="1">
      <c r="A125" s="37"/>
      <c r="B125" s="38"/>
      <c r="C125" s="39"/>
      <c r="D125" s="226" t="s">
        <v>261</v>
      </c>
      <c r="E125" s="39"/>
      <c r="F125" s="227" t="s">
        <v>934</v>
      </c>
      <c r="G125" s="39"/>
      <c r="H125" s="39"/>
      <c r="I125" s="228"/>
      <c r="J125" s="39"/>
      <c r="K125" s="39"/>
      <c r="L125" s="43"/>
      <c r="M125" s="229"/>
      <c r="N125" s="23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261</v>
      </c>
      <c r="AU125" s="16" t="s">
        <v>80</v>
      </c>
    </row>
    <row r="126" s="2" customFormat="1" ht="16.5" customHeight="1">
      <c r="A126" s="37"/>
      <c r="B126" s="38"/>
      <c r="C126" s="201" t="s">
        <v>407</v>
      </c>
      <c r="D126" s="201" t="s">
        <v>132</v>
      </c>
      <c r="E126" s="202" t="s">
        <v>935</v>
      </c>
      <c r="F126" s="203" t="s">
        <v>936</v>
      </c>
      <c r="G126" s="204" t="s">
        <v>276</v>
      </c>
      <c r="H126" s="205">
        <v>2</v>
      </c>
      <c r="I126" s="206"/>
      <c r="J126" s="207">
        <f>ROUND(I126*H126,2)</f>
        <v>0</v>
      </c>
      <c r="K126" s="203" t="s">
        <v>521</v>
      </c>
      <c r="L126" s="43"/>
      <c r="M126" s="208" t="s">
        <v>19</v>
      </c>
      <c r="N126" s="209" t="s">
        <v>41</v>
      </c>
      <c r="O126" s="83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2" t="s">
        <v>184</v>
      </c>
      <c r="AT126" s="212" t="s">
        <v>132</v>
      </c>
      <c r="AU126" s="212" t="s">
        <v>80</v>
      </c>
      <c r="AY126" s="16" t="s">
        <v>130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6" t="s">
        <v>78</v>
      </c>
      <c r="BK126" s="213">
        <f>ROUND(I126*H126,2)</f>
        <v>0</v>
      </c>
      <c r="BL126" s="16" t="s">
        <v>184</v>
      </c>
      <c r="BM126" s="212" t="s">
        <v>937</v>
      </c>
    </row>
    <row r="127" s="2" customFormat="1">
      <c r="A127" s="37"/>
      <c r="B127" s="38"/>
      <c r="C127" s="39"/>
      <c r="D127" s="226" t="s">
        <v>261</v>
      </c>
      <c r="E127" s="39"/>
      <c r="F127" s="227" t="s">
        <v>938</v>
      </c>
      <c r="G127" s="39"/>
      <c r="H127" s="39"/>
      <c r="I127" s="228"/>
      <c r="J127" s="39"/>
      <c r="K127" s="39"/>
      <c r="L127" s="43"/>
      <c r="M127" s="229"/>
      <c r="N127" s="23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261</v>
      </c>
      <c r="AU127" s="16" t="s">
        <v>80</v>
      </c>
    </row>
    <row r="128" s="2" customFormat="1" ht="16.5" customHeight="1">
      <c r="A128" s="37"/>
      <c r="B128" s="38"/>
      <c r="C128" s="201" t="s">
        <v>411</v>
      </c>
      <c r="D128" s="201" t="s">
        <v>132</v>
      </c>
      <c r="E128" s="202" t="s">
        <v>939</v>
      </c>
      <c r="F128" s="203" t="s">
        <v>940</v>
      </c>
      <c r="G128" s="204" t="s">
        <v>235</v>
      </c>
      <c r="H128" s="205">
        <v>3</v>
      </c>
      <c r="I128" s="206"/>
      <c r="J128" s="207">
        <f>ROUND(I128*H128,2)</f>
        <v>0</v>
      </c>
      <c r="K128" s="203" t="s">
        <v>19</v>
      </c>
      <c r="L128" s="43"/>
      <c r="M128" s="208" t="s">
        <v>19</v>
      </c>
      <c r="N128" s="209" t="s">
        <v>41</v>
      </c>
      <c r="O128" s="83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184</v>
      </c>
      <c r="AT128" s="212" t="s">
        <v>132</v>
      </c>
      <c r="AU128" s="212" t="s">
        <v>80</v>
      </c>
      <c r="AY128" s="16" t="s">
        <v>130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78</v>
      </c>
      <c r="BK128" s="213">
        <f>ROUND(I128*H128,2)</f>
        <v>0</v>
      </c>
      <c r="BL128" s="16" t="s">
        <v>184</v>
      </c>
      <c r="BM128" s="212" t="s">
        <v>941</v>
      </c>
    </row>
    <row r="129" s="2" customFormat="1" ht="16.5" customHeight="1">
      <c r="A129" s="37"/>
      <c r="B129" s="38"/>
      <c r="C129" s="201" t="s">
        <v>416</v>
      </c>
      <c r="D129" s="201" t="s">
        <v>132</v>
      </c>
      <c r="E129" s="202" t="s">
        <v>942</v>
      </c>
      <c r="F129" s="203" t="s">
        <v>663</v>
      </c>
      <c r="G129" s="204" t="s">
        <v>235</v>
      </c>
      <c r="H129" s="205">
        <v>4</v>
      </c>
      <c r="I129" s="206"/>
      <c r="J129" s="207">
        <f>ROUND(I129*H129,2)</f>
        <v>0</v>
      </c>
      <c r="K129" s="203" t="s">
        <v>19</v>
      </c>
      <c r="L129" s="43"/>
      <c r="M129" s="208" t="s">
        <v>19</v>
      </c>
      <c r="N129" s="209" t="s">
        <v>41</v>
      </c>
      <c r="O129" s="83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2" t="s">
        <v>184</v>
      </c>
      <c r="AT129" s="212" t="s">
        <v>132</v>
      </c>
      <c r="AU129" s="212" t="s">
        <v>80</v>
      </c>
      <c r="AY129" s="16" t="s">
        <v>130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6" t="s">
        <v>78</v>
      </c>
      <c r="BK129" s="213">
        <f>ROUND(I129*H129,2)</f>
        <v>0</v>
      </c>
      <c r="BL129" s="16" t="s">
        <v>184</v>
      </c>
      <c r="BM129" s="212" t="s">
        <v>943</v>
      </c>
    </row>
    <row r="130" s="12" customFormat="1" ht="25.92" customHeight="1">
      <c r="A130" s="12"/>
      <c r="B130" s="187"/>
      <c r="C130" s="188"/>
      <c r="D130" s="189" t="s">
        <v>69</v>
      </c>
      <c r="E130" s="190" t="s">
        <v>619</v>
      </c>
      <c r="F130" s="190" t="s">
        <v>620</v>
      </c>
      <c r="G130" s="188"/>
      <c r="H130" s="188"/>
      <c r="I130" s="191"/>
      <c r="J130" s="192">
        <f>BK130</f>
        <v>0</v>
      </c>
      <c r="K130" s="188"/>
      <c r="L130" s="193"/>
      <c r="M130" s="194"/>
      <c r="N130" s="195"/>
      <c r="O130" s="195"/>
      <c r="P130" s="196">
        <f>P131</f>
        <v>0</v>
      </c>
      <c r="Q130" s="195"/>
      <c r="R130" s="196">
        <f>R131</f>
        <v>0</v>
      </c>
      <c r="S130" s="195"/>
      <c r="T130" s="197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8" t="s">
        <v>621</v>
      </c>
      <c r="AT130" s="199" t="s">
        <v>69</v>
      </c>
      <c r="AU130" s="199" t="s">
        <v>70</v>
      </c>
      <c r="AY130" s="198" t="s">
        <v>130</v>
      </c>
      <c r="BK130" s="200">
        <f>BK131</f>
        <v>0</v>
      </c>
    </row>
    <row r="131" s="12" customFormat="1" ht="22.8" customHeight="1">
      <c r="A131" s="12"/>
      <c r="B131" s="187"/>
      <c r="C131" s="188"/>
      <c r="D131" s="189" t="s">
        <v>69</v>
      </c>
      <c r="E131" s="224" t="s">
        <v>654</v>
      </c>
      <c r="F131" s="224" t="s">
        <v>655</v>
      </c>
      <c r="G131" s="188"/>
      <c r="H131" s="188"/>
      <c r="I131" s="191"/>
      <c r="J131" s="225">
        <f>BK131</f>
        <v>0</v>
      </c>
      <c r="K131" s="188"/>
      <c r="L131" s="193"/>
      <c r="M131" s="194"/>
      <c r="N131" s="195"/>
      <c r="O131" s="195"/>
      <c r="P131" s="196">
        <f>SUM(P132:P135)</f>
        <v>0</v>
      </c>
      <c r="Q131" s="195"/>
      <c r="R131" s="196">
        <f>SUM(R132:R135)</f>
        <v>0</v>
      </c>
      <c r="S131" s="195"/>
      <c r="T131" s="197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8" t="s">
        <v>621</v>
      </c>
      <c r="AT131" s="199" t="s">
        <v>69</v>
      </c>
      <c r="AU131" s="199" t="s">
        <v>78</v>
      </c>
      <c r="AY131" s="198" t="s">
        <v>130</v>
      </c>
      <c r="BK131" s="200">
        <f>SUM(BK132:BK135)</f>
        <v>0</v>
      </c>
    </row>
    <row r="132" s="2" customFormat="1" ht="16.5" customHeight="1">
      <c r="A132" s="37"/>
      <c r="B132" s="38"/>
      <c r="C132" s="201" t="s">
        <v>307</v>
      </c>
      <c r="D132" s="201" t="s">
        <v>132</v>
      </c>
      <c r="E132" s="202" t="s">
        <v>944</v>
      </c>
      <c r="F132" s="203" t="s">
        <v>945</v>
      </c>
      <c r="G132" s="204" t="s">
        <v>235</v>
      </c>
      <c r="H132" s="205">
        <v>4</v>
      </c>
      <c r="I132" s="206"/>
      <c r="J132" s="207">
        <f>ROUND(I132*H132,2)</f>
        <v>0</v>
      </c>
      <c r="K132" s="203" t="s">
        <v>301</v>
      </c>
      <c r="L132" s="43"/>
      <c r="M132" s="208" t="s">
        <v>19</v>
      </c>
      <c r="N132" s="209" t="s">
        <v>41</v>
      </c>
      <c r="O132" s="83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627</v>
      </c>
      <c r="AT132" s="212" t="s">
        <v>132</v>
      </c>
      <c r="AU132" s="212" t="s">
        <v>80</v>
      </c>
      <c r="AY132" s="16" t="s">
        <v>130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78</v>
      </c>
      <c r="BK132" s="213">
        <f>ROUND(I132*H132,2)</f>
        <v>0</v>
      </c>
      <c r="BL132" s="16" t="s">
        <v>627</v>
      </c>
      <c r="BM132" s="212" t="s">
        <v>946</v>
      </c>
    </row>
    <row r="133" s="2" customFormat="1">
      <c r="A133" s="37"/>
      <c r="B133" s="38"/>
      <c r="C133" s="39"/>
      <c r="D133" s="226" t="s">
        <v>261</v>
      </c>
      <c r="E133" s="39"/>
      <c r="F133" s="227" t="s">
        <v>947</v>
      </c>
      <c r="G133" s="39"/>
      <c r="H133" s="39"/>
      <c r="I133" s="228"/>
      <c r="J133" s="39"/>
      <c r="K133" s="39"/>
      <c r="L133" s="43"/>
      <c r="M133" s="229"/>
      <c r="N133" s="23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261</v>
      </c>
      <c r="AU133" s="16" t="s">
        <v>80</v>
      </c>
    </row>
    <row r="134" s="2" customFormat="1" ht="16.5" customHeight="1">
      <c r="A134" s="37"/>
      <c r="B134" s="38"/>
      <c r="C134" s="201" t="s">
        <v>428</v>
      </c>
      <c r="D134" s="201" t="s">
        <v>132</v>
      </c>
      <c r="E134" s="202" t="s">
        <v>948</v>
      </c>
      <c r="F134" s="203" t="s">
        <v>949</v>
      </c>
      <c r="G134" s="204" t="s">
        <v>217</v>
      </c>
      <c r="H134" s="205">
        <v>1</v>
      </c>
      <c r="I134" s="206"/>
      <c r="J134" s="207">
        <f>ROUND(I134*H134,2)</f>
        <v>0</v>
      </c>
      <c r="K134" s="203" t="s">
        <v>301</v>
      </c>
      <c r="L134" s="43"/>
      <c r="M134" s="208" t="s">
        <v>19</v>
      </c>
      <c r="N134" s="209" t="s">
        <v>41</v>
      </c>
      <c r="O134" s="83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627</v>
      </c>
      <c r="AT134" s="212" t="s">
        <v>132</v>
      </c>
      <c r="AU134" s="212" t="s">
        <v>80</v>
      </c>
      <c r="AY134" s="16" t="s">
        <v>130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78</v>
      </c>
      <c r="BK134" s="213">
        <f>ROUND(I134*H134,2)</f>
        <v>0</v>
      </c>
      <c r="BL134" s="16" t="s">
        <v>627</v>
      </c>
      <c r="BM134" s="212" t="s">
        <v>950</v>
      </c>
    </row>
    <row r="135" s="2" customFormat="1">
      <c r="A135" s="37"/>
      <c r="B135" s="38"/>
      <c r="C135" s="39"/>
      <c r="D135" s="226" t="s">
        <v>261</v>
      </c>
      <c r="E135" s="39"/>
      <c r="F135" s="227" t="s">
        <v>951</v>
      </c>
      <c r="G135" s="39"/>
      <c r="H135" s="39"/>
      <c r="I135" s="228"/>
      <c r="J135" s="39"/>
      <c r="K135" s="39"/>
      <c r="L135" s="43"/>
      <c r="M135" s="231"/>
      <c r="N135" s="232"/>
      <c r="O135" s="233"/>
      <c r="P135" s="233"/>
      <c r="Q135" s="233"/>
      <c r="R135" s="233"/>
      <c r="S135" s="233"/>
      <c r="T135" s="23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261</v>
      </c>
      <c r="AU135" s="16" t="s">
        <v>80</v>
      </c>
    </row>
    <row r="136" s="2" customFormat="1" ht="6.96" customHeight="1">
      <c r="A136" s="37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P39VgFYhLgvfxyFqSGjinnyHWG+RlJuDLNOFDwxRvwvkhi67G/4HfMjFN4iCLQfJdEpFJ6gqiKYixnQT2weZpQ==" hashValue="D2Yut909ceC+ifNNqCRzfVQtLeOFoGQ0mFcZ00C2JscGLQJ8hWSfuBsehcorNiw7R680aQDD9Dydz84ARZKXdQ==" algorithmName="SHA-512" password="CC35"/>
  <autoFilter ref="C82:K13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98" r:id="rId1" display="https://podminky.urs.cz/item/CS_URS_2021_01/742110001"/>
    <hyperlink ref="F101" r:id="rId2" display="https://podminky.urs.cz/item/CS_URS_2025_01/742121001"/>
    <hyperlink ref="F108" r:id="rId3" display="https://podminky.urs.cz/item/CS_URS_2025_01/742190002"/>
    <hyperlink ref="F110" r:id="rId4" display="https://podminky.urs.cz/item/CS_URS_2025_01/742330001"/>
    <hyperlink ref="F113" r:id="rId5" display="https://podminky.urs.cz/item/CS_URS_2021_01/742330011"/>
    <hyperlink ref="F117" r:id="rId6" display="https://podminky.urs.cz/item/CS_URS_2025_01/742330024"/>
    <hyperlink ref="F120" r:id="rId7" display="https://podminky.urs.cz/item/CS_URS_2021_01/742330042"/>
    <hyperlink ref="F123" r:id="rId8" display="https://podminky.urs.cz/item/CS_URS_2025_01/742330051"/>
    <hyperlink ref="F125" r:id="rId9" display="https://podminky.urs.cz/item/CS_URS_2025_01/742330101"/>
    <hyperlink ref="F127" r:id="rId10" display="https://podminky.urs.cz/item/CS_URS_2025_01/742330102"/>
    <hyperlink ref="F133" r:id="rId11" display="https://podminky.urs.cz/item/CS_URS_2021_01/043002000"/>
    <hyperlink ref="F135" r:id="rId12" display="https://podminky.urs.cz/item/CS_URS_2021_01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s="1" customFormat="1" ht="24.96" customHeight="1">
      <c r="B4" s="19"/>
      <c r="D4" s="129" t="s">
        <v>96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Mateřská škola Kmochova, Kolín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952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30. 1. 2025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34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36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38</v>
      </c>
      <c r="G32" s="37"/>
      <c r="H32" s="37"/>
      <c r="I32" s="144" t="s">
        <v>37</v>
      </c>
      <c r="J32" s="144" t="s">
        <v>39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40</v>
      </c>
      <c r="E33" s="131" t="s">
        <v>41</v>
      </c>
      <c r="F33" s="146">
        <f>ROUND((SUM(BE81:BE87)),  2)</f>
        <v>0</v>
      </c>
      <c r="G33" s="37"/>
      <c r="H33" s="37"/>
      <c r="I33" s="147">
        <v>0.20999999999999999</v>
      </c>
      <c r="J33" s="146">
        <f>ROUND(((SUM(BE81:BE87))*I33),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42</v>
      </c>
      <c r="F34" s="146">
        <f>ROUND((SUM(BF81:BF87)),  2)</f>
        <v>0</v>
      </c>
      <c r="G34" s="37"/>
      <c r="H34" s="37"/>
      <c r="I34" s="147">
        <v>0.12</v>
      </c>
      <c r="J34" s="146">
        <f>ROUND(((SUM(BF81:BF87))*I34),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43</v>
      </c>
      <c r="F35" s="146">
        <f>ROUND((SUM(BG81:BG87)),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44</v>
      </c>
      <c r="F36" s="146">
        <f>ROUND((SUM(BH81:BH87)),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45</v>
      </c>
      <c r="F37" s="146">
        <f>ROUND((SUM(BI81:BI87)),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Mateřská škola Kmochova, Kolín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06 - Podhledy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Kolín</v>
      </c>
      <c r="G52" s="39"/>
      <c r="H52" s="39"/>
      <c r="I52" s="31" t="s">
        <v>23</v>
      </c>
      <c r="J52" s="71" t="str">
        <f>IF(J12="","",J12)</f>
        <v>30. 1. 2025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100</v>
      </c>
      <c r="D57" s="161"/>
      <c r="E57" s="161"/>
      <c r="F57" s="161"/>
      <c r="G57" s="161"/>
      <c r="H57" s="161"/>
      <c r="I57" s="161"/>
      <c r="J57" s="162" t="s">
        <v>101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68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102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953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115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Mateřská škola Kmochova, Kolín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97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06 - Podhledy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Kolín</v>
      </c>
      <c r="G75" s="39"/>
      <c r="H75" s="39"/>
      <c r="I75" s="31" t="s">
        <v>23</v>
      </c>
      <c r="J75" s="71" t="str">
        <f>IF(J12="","",J12)</f>
        <v>30. 1. 2025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</v>
      </c>
      <c r="G77" s="39"/>
      <c r="H77" s="39"/>
      <c r="I77" s="31" t="s">
        <v>31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33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116</v>
      </c>
      <c r="D80" s="179" t="s">
        <v>55</v>
      </c>
      <c r="E80" s="179" t="s">
        <v>51</v>
      </c>
      <c r="F80" s="179" t="s">
        <v>52</v>
      </c>
      <c r="G80" s="179" t="s">
        <v>117</v>
      </c>
      <c r="H80" s="179" t="s">
        <v>118</v>
      </c>
      <c r="I80" s="179" t="s">
        <v>119</v>
      </c>
      <c r="J80" s="179" t="s">
        <v>101</v>
      </c>
      <c r="K80" s="180" t="s">
        <v>120</v>
      </c>
      <c r="L80" s="181"/>
      <c r="M80" s="91" t="s">
        <v>19</v>
      </c>
      <c r="N80" s="92" t="s">
        <v>40</v>
      </c>
      <c r="O80" s="92" t="s">
        <v>121</v>
      </c>
      <c r="P80" s="92" t="s">
        <v>122</v>
      </c>
      <c r="Q80" s="92" t="s">
        <v>123</v>
      </c>
      <c r="R80" s="92" t="s">
        <v>124</v>
      </c>
      <c r="S80" s="92" t="s">
        <v>125</v>
      </c>
      <c r="T80" s="93" t="s">
        <v>126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127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2.1041630000000002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69</v>
      </c>
      <c r="AU81" s="16" t="s">
        <v>102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69</v>
      </c>
      <c r="E82" s="190" t="s">
        <v>296</v>
      </c>
      <c r="F82" s="190" t="s">
        <v>297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2.1041630000000002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80</v>
      </c>
      <c r="AT82" s="199" t="s">
        <v>69</v>
      </c>
      <c r="AU82" s="199" t="s">
        <v>70</v>
      </c>
      <c r="AY82" s="198" t="s">
        <v>130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69</v>
      </c>
      <c r="E83" s="224" t="s">
        <v>954</v>
      </c>
      <c r="F83" s="224" t="s">
        <v>955</v>
      </c>
      <c r="G83" s="188"/>
      <c r="H83" s="188"/>
      <c r="I83" s="191"/>
      <c r="J83" s="225">
        <f>BK83</f>
        <v>0</v>
      </c>
      <c r="K83" s="188"/>
      <c r="L83" s="193"/>
      <c r="M83" s="194"/>
      <c r="N83" s="195"/>
      <c r="O83" s="195"/>
      <c r="P83" s="196">
        <f>SUM(P84:P87)</f>
        <v>0</v>
      </c>
      <c r="Q83" s="195"/>
      <c r="R83" s="196">
        <f>SUM(R84:R87)</f>
        <v>2.1041630000000002</v>
      </c>
      <c r="S83" s="195"/>
      <c r="T83" s="197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80</v>
      </c>
      <c r="AT83" s="199" t="s">
        <v>69</v>
      </c>
      <c r="AU83" s="199" t="s">
        <v>78</v>
      </c>
      <c r="AY83" s="198" t="s">
        <v>130</v>
      </c>
      <c r="BK83" s="200">
        <f>SUM(BK84:BK87)</f>
        <v>0</v>
      </c>
    </row>
    <row r="84" s="2" customFormat="1" ht="16.5" customHeight="1">
      <c r="A84" s="37"/>
      <c r="B84" s="38"/>
      <c r="C84" s="201" t="s">
        <v>78</v>
      </c>
      <c r="D84" s="201" t="s">
        <v>132</v>
      </c>
      <c r="E84" s="202" t="s">
        <v>956</v>
      </c>
      <c r="F84" s="203" t="s">
        <v>957</v>
      </c>
      <c r="G84" s="204" t="s">
        <v>151</v>
      </c>
      <c r="H84" s="205">
        <v>9</v>
      </c>
      <c r="I84" s="206"/>
      <c r="J84" s="207">
        <f>ROUND(I84*H84,2)</f>
        <v>0</v>
      </c>
      <c r="K84" s="203" t="s">
        <v>19</v>
      </c>
      <c r="L84" s="43"/>
      <c r="M84" s="208" t="s">
        <v>19</v>
      </c>
      <c r="N84" s="209" t="s">
        <v>41</v>
      </c>
      <c r="O84" s="83"/>
      <c r="P84" s="210">
        <f>O84*H84</f>
        <v>0</v>
      </c>
      <c r="Q84" s="210">
        <v>0.010030000000000001</v>
      </c>
      <c r="R84" s="210">
        <f>Q84*H84</f>
        <v>0.090270000000000003</v>
      </c>
      <c r="S84" s="210">
        <v>0</v>
      </c>
      <c r="T84" s="211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2" t="s">
        <v>184</v>
      </c>
      <c r="AT84" s="212" t="s">
        <v>132</v>
      </c>
      <c r="AU84" s="212" t="s">
        <v>80</v>
      </c>
      <c r="AY84" s="16" t="s">
        <v>130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6" t="s">
        <v>78</v>
      </c>
      <c r="BK84" s="213">
        <f>ROUND(I84*H84,2)</f>
        <v>0</v>
      </c>
      <c r="BL84" s="16" t="s">
        <v>184</v>
      </c>
      <c r="BM84" s="212" t="s">
        <v>958</v>
      </c>
    </row>
    <row r="85" s="2" customFormat="1" ht="21.75" customHeight="1">
      <c r="A85" s="37"/>
      <c r="B85" s="38"/>
      <c r="C85" s="201" t="s">
        <v>80</v>
      </c>
      <c r="D85" s="201" t="s">
        <v>132</v>
      </c>
      <c r="E85" s="202" t="s">
        <v>959</v>
      </c>
      <c r="F85" s="203" t="s">
        <v>960</v>
      </c>
      <c r="G85" s="204" t="s">
        <v>135</v>
      </c>
      <c r="H85" s="205">
        <v>232.81999999999999</v>
      </c>
      <c r="I85" s="206"/>
      <c r="J85" s="207">
        <f>ROUND(I85*H85,2)</f>
        <v>0</v>
      </c>
      <c r="K85" s="203" t="s">
        <v>19</v>
      </c>
      <c r="L85" s="43"/>
      <c r="M85" s="208" t="s">
        <v>19</v>
      </c>
      <c r="N85" s="209" t="s">
        <v>41</v>
      </c>
      <c r="O85" s="83"/>
      <c r="P85" s="210">
        <f>O85*H85</f>
        <v>0</v>
      </c>
      <c r="Q85" s="210">
        <v>0.0070499999999999998</v>
      </c>
      <c r="R85" s="210">
        <f>Q85*H85</f>
        <v>1.641381</v>
      </c>
      <c r="S85" s="210">
        <v>0</v>
      </c>
      <c r="T85" s="211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2" t="s">
        <v>184</v>
      </c>
      <c r="AT85" s="212" t="s">
        <v>132</v>
      </c>
      <c r="AU85" s="212" t="s">
        <v>80</v>
      </c>
      <c r="AY85" s="16" t="s">
        <v>130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6" t="s">
        <v>78</v>
      </c>
      <c r="BK85" s="213">
        <f>ROUND(I85*H85,2)</f>
        <v>0</v>
      </c>
      <c r="BL85" s="16" t="s">
        <v>184</v>
      </c>
      <c r="BM85" s="212" t="s">
        <v>961</v>
      </c>
    </row>
    <row r="86" s="2" customFormat="1" ht="24.15" customHeight="1">
      <c r="A86" s="37"/>
      <c r="B86" s="38"/>
      <c r="C86" s="214" t="s">
        <v>256</v>
      </c>
      <c r="D86" s="214" t="s">
        <v>139</v>
      </c>
      <c r="E86" s="215" t="s">
        <v>962</v>
      </c>
      <c r="F86" s="216" t="s">
        <v>963</v>
      </c>
      <c r="G86" s="217" t="s">
        <v>135</v>
      </c>
      <c r="H86" s="218">
        <v>232.81999999999999</v>
      </c>
      <c r="I86" s="219"/>
      <c r="J86" s="220">
        <f>ROUND(I86*H86,2)</f>
        <v>0</v>
      </c>
      <c r="K86" s="216" t="s">
        <v>19</v>
      </c>
      <c r="L86" s="221"/>
      <c r="M86" s="222" t="s">
        <v>19</v>
      </c>
      <c r="N86" s="223" t="s">
        <v>41</v>
      </c>
      <c r="O86" s="83"/>
      <c r="P86" s="210">
        <f>O86*H86</f>
        <v>0</v>
      </c>
      <c r="Q86" s="210">
        <v>0.0016000000000000001</v>
      </c>
      <c r="R86" s="210">
        <f>Q86*H86</f>
        <v>0.37251200000000001</v>
      </c>
      <c r="S86" s="210">
        <v>0</v>
      </c>
      <c r="T86" s="211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2" t="s">
        <v>307</v>
      </c>
      <c r="AT86" s="212" t="s">
        <v>139</v>
      </c>
      <c r="AU86" s="212" t="s">
        <v>80</v>
      </c>
      <c r="AY86" s="16" t="s">
        <v>130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6" t="s">
        <v>78</v>
      </c>
      <c r="BK86" s="213">
        <f>ROUND(I86*H86,2)</f>
        <v>0</v>
      </c>
      <c r="BL86" s="16" t="s">
        <v>184</v>
      </c>
      <c r="BM86" s="212" t="s">
        <v>964</v>
      </c>
    </row>
    <row r="87" s="2" customFormat="1" ht="21.75" customHeight="1">
      <c r="A87" s="37"/>
      <c r="B87" s="38"/>
      <c r="C87" s="201" t="s">
        <v>136</v>
      </c>
      <c r="D87" s="201" t="s">
        <v>132</v>
      </c>
      <c r="E87" s="202" t="s">
        <v>965</v>
      </c>
      <c r="F87" s="203" t="s">
        <v>966</v>
      </c>
      <c r="G87" s="204" t="s">
        <v>967</v>
      </c>
      <c r="H87" s="241"/>
      <c r="I87" s="206"/>
      <c r="J87" s="207">
        <f>ROUND(I87*H87,2)</f>
        <v>0</v>
      </c>
      <c r="K87" s="203" t="s">
        <v>19</v>
      </c>
      <c r="L87" s="43"/>
      <c r="M87" s="242" t="s">
        <v>19</v>
      </c>
      <c r="N87" s="243" t="s">
        <v>41</v>
      </c>
      <c r="O87" s="233"/>
      <c r="P87" s="237">
        <f>O87*H87</f>
        <v>0</v>
      </c>
      <c r="Q87" s="237">
        <v>0</v>
      </c>
      <c r="R87" s="237">
        <f>Q87*H87</f>
        <v>0</v>
      </c>
      <c r="S87" s="237">
        <v>0</v>
      </c>
      <c r="T87" s="238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2" t="s">
        <v>184</v>
      </c>
      <c r="AT87" s="212" t="s">
        <v>132</v>
      </c>
      <c r="AU87" s="212" t="s">
        <v>80</v>
      </c>
      <c r="AY87" s="16" t="s">
        <v>130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6" t="s">
        <v>78</v>
      </c>
      <c r="BK87" s="213">
        <f>ROUND(I87*H87,2)</f>
        <v>0</v>
      </c>
      <c r="BL87" s="16" t="s">
        <v>184</v>
      </c>
      <c r="BM87" s="212" t="s">
        <v>968</v>
      </c>
    </row>
    <row r="88" s="2" customFormat="1" ht="6.96" customHeight="1">
      <c r="A88" s="37"/>
      <c r="B88" s="58"/>
      <c r="C88" s="59"/>
      <c r="D88" s="59"/>
      <c r="E88" s="59"/>
      <c r="F88" s="59"/>
      <c r="G88" s="59"/>
      <c r="H88" s="59"/>
      <c r="I88" s="59"/>
      <c r="J88" s="59"/>
      <c r="K88" s="59"/>
      <c r="L88" s="43"/>
      <c r="M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</sheetData>
  <sheetProtection sheet="1" autoFilter="0" formatColumns="0" formatRows="0" objects="1" scenarios="1" spinCount="100000" saltValue="HwrJzgtwtojR3eR9HUIBNOA6zCavUOmTdhTOmjahN9vbhBMpcWUpmRP/sZVh45ftfkajzhtLkvcbPsOOOXORXQ==" hashValue="AfgpYFq4YCp/+nIt2fhHSIJ4oXOl5eI5BWxEwfl24KMQIRSTQjsckK1K3OyOcZ0m4GNSIObif9qLw5SyRO/JGw==" algorithmName="SHA-512" password="CC35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969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970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971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972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973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974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975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976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977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978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979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77</v>
      </c>
      <c r="F18" s="255" t="s">
        <v>980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981</v>
      </c>
      <c r="F19" s="255" t="s">
        <v>982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983</v>
      </c>
      <c r="F20" s="255" t="s">
        <v>984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985</v>
      </c>
      <c r="F21" s="255" t="s">
        <v>986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987</v>
      </c>
      <c r="F22" s="255" t="s">
        <v>988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989</v>
      </c>
      <c r="F23" s="255" t="s">
        <v>990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991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992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993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994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995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996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997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998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999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116</v>
      </c>
      <c r="F36" s="255"/>
      <c r="G36" s="255" t="s">
        <v>1000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1001</v>
      </c>
      <c r="F37" s="255"/>
      <c r="G37" s="255" t="s">
        <v>1002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51</v>
      </c>
      <c r="F38" s="255"/>
      <c r="G38" s="255" t="s">
        <v>1003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52</v>
      </c>
      <c r="F39" s="255"/>
      <c r="G39" s="255" t="s">
        <v>1004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117</v>
      </c>
      <c r="F40" s="255"/>
      <c r="G40" s="255" t="s">
        <v>1005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118</v>
      </c>
      <c r="F41" s="255"/>
      <c r="G41" s="255" t="s">
        <v>1006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1007</v>
      </c>
      <c r="F42" s="255"/>
      <c r="G42" s="255" t="s">
        <v>1008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1009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1010</v>
      </c>
      <c r="F44" s="255"/>
      <c r="G44" s="255" t="s">
        <v>1011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120</v>
      </c>
      <c r="F45" s="255"/>
      <c r="G45" s="255" t="s">
        <v>1012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1013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1014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1015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1016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1017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1018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1019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1020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1021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1022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1023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1024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1025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1026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1027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1028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1029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1030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1031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1032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1033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1034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1035</v>
      </c>
      <c r="D76" s="273"/>
      <c r="E76" s="273"/>
      <c r="F76" s="273" t="s">
        <v>1036</v>
      </c>
      <c r="G76" s="274"/>
      <c r="H76" s="273" t="s">
        <v>52</v>
      </c>
      <c r="I76" s="273" t="s">
        <v>55</v>
      </c>
      <c r="J76" s="273" t="s">
        <v>1037</v>
      </c>
      <c r="K76" s="272"/>
    </row>
    <row r="77" s="1" customFormat="1" ht="17.25" customHeight="1">
      <c r="B77" s="270"/>
      <c r="C77" s="275" t="s">
        <v>1038</v>
      </c>
      <c r="D77" s="275"/>
      <c r="E77" s="275"/>
      <c r="F77" s="276" t="s">
        <v>1039</v>
      </c>
      <c r="G77" s="277"/>
      <c r="H77" s="275"/>
      <c r="I77" s="275"/>
      <c r="J77" s="275" t="s">
        <v>1040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51</v>
      </c>
      <c r="D79" s="280"/>
      <c r="E79" s="280"/>
      <c r="F79" s="281" t="s">
        <v>1041</v>
      </c>
      <c r="G79" s="282"/>
      <c r="H79" s="258" t="s">
        <v>1042</v>
      </c>
      <c r="I79" s="258" t="s">
        <v>1043</v>
      </c>
      <c r="J79" s="258">
        <v>20</v>
      </c>
      <c r="K79" s="272"/>
    </row>
    <row r="80" s="1" customFormat="1" ht="15" customHeight="1">
      <c r="B80" s="270"/>
      <c r="C80" s="258" t="s">
        <v>1044</v>
      </c>
      <c r="D80" s="258"/>
      <c r="E80" s="258"/>
      <c r="F80" s="281" t="s">
        <v>1041</v>
      </c>
      <c r="G80" s="282"/>
      <c r="H80" s="258" t="s">
        <v>1045</v>
      </c>
      <c r="I80" s="258" t="s">
        <v>1043</v>
      </c>
      <c r="J80" s="258">
        <v>120</v>
      </c>
      <c r="K80" s="272"/>
    </row>
    <row r="81" s="1" customFormat="1" ht="15" customHeight="1">
      <c r="B81" s="283"/>
      <c r="C81" s="258" t="s">
        <v>1046</v>
      </c>
      <c r="D81" s="258"/>
      <c r="E81" s="258"/>
      <c r="F81" s="281" t="s">
        <v>1047</v>
      </c>
      <c r="G81" s="282"/>
      <c r="H81" s="258" t="s">
        <v>1048</v>
      </c>
      <c r="I81" s="258" t="s">
        <v>1043</v>
      </c>
      <c r="J81" s="258">
        <v>50</v>
      </c>
      <c r="K81" s="272"/>
    </row>
    <row r="82" s="1" customFormat="1" ht="15" customHeight="1">
      <c r="B82" s="283"/>
      <c r="C82" s="258" t="s">
        <v>1049</v>
      </c>
      <c r="D82" s="258"/>
      <c r="E82" s="258"/>
      <c r="F82" s="281" t="s">
        <v>1041</v>
      </c>
      <c r="G82" s="282"/>
      <c r="H82" s="258" t="s">
        <v>1050</v>
      </c>
      <c r="I82" s="258" t="s">
        <v>1051</v>
      </c>
      <c r="J82" s="258"/>
      <c r="K82" s="272"/>
    </row>
    <row r="83" s="1" customFormat="1" ht="15" customHeight="1">
      <c r="B83" s="283"/>
      <c r="C83" s="284" t="s">
        <v>1052</v>
      </c>
      <c r="D83" s="284"/>
      <c r="E83" s="284"/>
      <c r="F83" s="285" t="s">
        <v>1047</v>
      </c>
      <c r="G83" s="284"/>
      <c r="H83" s="284" t="s">
        <v>1053</v>
      </c>
      <c r="I83" s="284" t="s">
        <v>1043</v>
      </c>
      <c r="J83" s="284">
        <v>15</v>
      </c>
      <c r="K83" s="272"/>
    </row>
    <row r="84" s="1" customFormat="1" ht="15" customHeight="1">
      <c r="B84" s="283"/>
      <c r="C84" s="284" t="s">
        <v>1054</v>
      </c>
      <c r="D84" s="284"/>
      <c r="E84" s="284"/>
      <c r="F84" s="285" t="s">
        <v>1047</v>
      </c>
      <c r="G84" s="284"/>
      <c r="H84" s="284" t="s">
        <v>1055</v>
      </c>
      <c r="I84" s="284" t="s">
        <v>1043</v>
      </c>
      <c r="J84" s="284">
        <v>15</v>
      </c>
      <c r="K84" s="272"/>
    </row>
    <row r="85" s="1" customFormat="1" ht="15" customHeight="1">
      <c r="B85" s="283"/>
      <c r="C85" s="284" t="s">
        <v>1056</v>
      </c>
      <c r="D85" s="284"/>
      <c r="E85" s="284"/>
      <c r="F85" s="285" t="s">
        <v>1047</v>
      </c>
      <c r="G85" s="284"/>
      <c r="H85" s="284" t="s">
        <v>1057</v>
      </c>
      <c r="I85" s="284" t="s">
        <v>1043</v>
      </c>
      <c r="J85" s="284">
        <v>20</v>
      </c>
      <c r="K85" s="272"/>
    </row>
    <row r="86" s="1" customFormat="1" ht="15" customHeight="1">
      <c r="B86" s="283"/>
      <c r="C86" s="284" t="s">
        <v>1058</v>
      </c>
      <c r="D86" s="284"/>
      <c r="E86" s="284"/>
      <c r="F86" s="285" t="s">
        <v>1047</v>
      </c>
      <c r="G86" s="284"/>
      <c r="H86" s="284" t="s">
        <v>1059</v>
      </c>
      <c r="I86" s="284" t="s">
        <v>1043</v>
      </c>
      <c r="J86" s="284">
        <v>20</v>
      </c>
      <c r="K86" s="272"/>
    </row>
    <row r="87" s="1" customFormat="1" ht="15" customHeight="1">
      <c r="B87" s="283"/>
      <c r="C87" s="258" t="s">
        <v>1060</v>
      </c>
      <c r="D87" s="258"/>
      <c r="E87" s="258"/>
      <c r="F87" s="281" t="s">
        <v>1047</v>
      </c>
      <c r="G87" s="282"/>
      <c r="H87" s="258" t="s">
        <v>1061</v>
      </c>
      <c r="I87" s="258" t="s">
        <v>1043</v>
      </c>
      <c r="J87" s="258">
        <v>50</v>
      </c>
      <c r="K87" s="272"/>
    </row>
    <row r="88" s="1" customFormat="1" ht="15" customHeight="1">
      <c r="B88" s="283"/>
      <c r="C88" s="258" t="s">
        <v>1062</v>
      </c>
      <c r="D88" s="258"/>
      <c r="E88" s="258"/>
      <c r="F88" s="281" t="s">
        <v>1047</v>
      </c>
      <c r="G88" s="282"/>
      <c r="H88" s="258" t="s">
        <v>1063</v>
      </c>
      <c r="I88" s="258" t="s">
        <v>1043</v>
      </c>
      <c r="J88" s="258">
        <v>20</v>
      </c>
      <c r="K88" s="272"/>
    </row>
    <row r="89" s="1" customFormat="1" ht="15" customHeight="1">
      <c r="B89" s="283"/>
      <c r="C89" s="258" t="s">
        <v>1064</v>
      </c>
      <c r="D89" s="258"/>
      <c r="E89" s="258"/>
      <c r="F89" s="281" t="s">
        <v>1047</v>
      </c>
      <c r="G89" s="282"/>
      <c r="H89" s="258" t="s">
        <v>1065</v>
      </c>
      <c r="I89" s="258" t="s">
        <v>1043</v>
      </c>
      <c r="J89" s="258">
        <v>20</v>
      </c>
      <c r="K89" s="272"/>
    </row>
    <row r="90" s="1" customFormat="1" ht="15" customHeight="1">
      <c r="B90" s="283"/>
      <c r="C90" s="258" t="s">
        <v>1066</v>
      </c>
      <c r="D90" s="258"/>
      <c r="E90" s="258"/>
      <c r="F90" s="281" t="s">
        <v>1047</v>
      </c>
      <c r="G90" s="282"/>
      <c r="H90" s="258" t="s">
        <v>1067</v>
      </c>
      <c r="I90" s="258" t="s">
        <v>1043</v>
      </c>
      <c r="J90" s="258">
        <v>50</v>
      </c>
      <c r="K90" s="272"/>
    </row>
    <row r="91" s="1" customFormat="1" ht="15" customHeight="1">
      <c r="B91" s="283"/>
      <c r="C91" s="258" t="s">
        <v>1068</v>
      </c>
      <c r="D91" s="258"/>
      <c r="E91" s="258"/>
      <c r="F91" s="281" t="s">
        <v>1047</v>
      </c>
      <c r="G91" s="282"/>
      <c r="H91" s="258" t="s">
        <v>1068</v>
      </c>
      <c r="I91" s="258" t="s">
        <v>1043</v>
      </c>
      <c r="J91" s="258">
        <v>50</v>
      </c>
      <c r="K91" s="272"/>
    </row>
    <row r="92" s="1" customFormat="1" ht="15" customHeight="1">
      <c r="B92" s="283"/>
      <c r="C92" s="258" t="s">
        <v>1069</v>
      </c>
      <c r="D92" s="258"/>
      <c r="E92" s="258"/>
      <c r="F92" s="281" t="s">
        <v>1047</v>
      </c>
      <c r="G92" s="282"/>
      <c r="H92" s="258" t="s">
        <v>1070</v>
      </c>
      <c r="I92" s="258" t="s">
        <v>1043</v>
      </c>
      <c r="J92" s="258">
        <v>255</v>
      </c>
      <c r="K92" s="272"/>
    </row>
    <row r="93" s="1" customFormat="1" ht="15" customHeight="1">
      <c r="B93" s="283"/>
      <c r="C93" s="258" t="s">
        <v>1071</v>
      </c>
      <c r="D93" s="258"/>
      <c r="E93" s="258"/>
      <c r="F93" s="281" t="s">
        <v>1041</v>
      </c>
      <c r="G93" s="282"/>
      <c r="H93" s="258" t="s">
        <v>1072</v>
      </c>
      <c r="I93" s="258" t="s">
        <v>1073</v>
      </c>
      <c r="J93" s="258"/>
      <c r="K93" s="272"/>
    </row>
    <row r="94" s="1" customFormat="1" ht="15" customHeight="1">
      <c r="B94" s="283"/>
      <c r="C94" s="258" t="s">
        <v>1074</v>
      </c>
      <c r="D94" s="258"/>
      <c r="E94" s="258"/>
      <c r="F94" s="281" t="s">
        <v>1041</v>
      </c>
      <c r="G94" s="282"/>
      <c r="H94" s="258" t="s">
        <v>1075</v>
      </c>
      <c r="I94" s="258" t="s">
        <v>1076</v>
      </c>
      <c r="J94" s="258"/>
      <c r="K94" s="272"/>
    </row>
    <row r="95" s="1" customFormat="1" ht="15" customHeight="1">
      <c r="B95" s="283"/>
      <c r="C95" s="258" t="s">
        <v>1077</v>
      </c>
      <c r="D95" s="258"/>
      <c r="E95" s="258"/>
      <c r="F95" s="281" t="s">
        <v>1041</v>
      </c>
      <c r="G95" s="282"/>
      <c r="H95" s="258" t="s">
        <v>1077</v>
      </c>
      <c r="I95" s="258" t="s">
        <v>1076</v>
      </c>
      <c r="J95" s="258"/>
      <c r="K95" s="272"/>
    </row>
    <row r="96" s="1" customFormat="1" ht="15" customHeight="1">
      <c r="B96" s="283"/>
      <c r="C96" s="258" t="s">
        <v>36</v>
      </c>
      <c r="D96" s="258"/>
      <c r="E96" s="258"/>
      <c r="F96" s="281" t="s">
        <v>1041</v>
      </c>
      <c r="G96" s="282"/>
      <c r="H96" s="258" t="s">
        <v>1078</v>
      </c>
      <c r="I96" s="258" t="s">
        <v>1076</v>
      </c>
      <c r="J96" s="258"/>
      <c r="K96" s="272"/>
    </row>
    <row r="97" s="1" customFormat="1" ht="15" customHeight="1">
      <c r="B97" s="283"/>
      <c r="C97" s="258" t="s">
        <v>46</v>
      </c>
      <c r="D97" s="258"/>
      <c r="E97" s="258"/>
      <c r="F97" s="281" t="s">
        <v>1041</v>
      </c>
      <c r="G97" s="282"/>
      <c r="H97" s="258" t="s">
        <v>1079</v>
      </c>
      <c r="I97" s="258" t="s">
        <v>1076</v>
      </c>
      <c r="J97" s="258"/>
      <c r="K97" s="272"/>
    </row>
    <row r="98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1080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1035</v>
      </c>
      <c r="D103" s="273"/>
      <c r="E103" s="273"/>
      <c r="F103" s="273" t="s">
        <v>1036</v>
      </c>
      <c r="G103" s="274"/>
      <c r="H103" s="273" t="s">
        <v>52</v>
      </c>
      <c r="I103" s="273" t="s">
        <v>55</v>
      </c>
      <c r="J103" s="273" t="s">
        <v>1037</v>
      </c>
      <c r="K103" s="272"/>
    </row>
    <row r="104" s="1" customFormat="1" ht="17.25" customHeight="1">
      <c r="B104" s="270"/>
      <c r="C104" s="275" t="s">
        <v>1038</v>
      </c>
      <c r="D104" s="275"/>
      <c r="E104" s="275"/>
      <c r="F104" s="276" t="s">
        <v>1039</v>
      </c>
      <c r="G104" s="277"/>
      <c r="H104" s="275"/>
      <c r="I104" s="275"/>
      <c r="J104" s="275" t="s">
        <v>1040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="1" customFormat="1" ht="15" customHeight="1">
      <c r="B106" s="270"/>
      <c r="C106" s="258" t="s">
        <v>51</v>
      </c>
      <c r="D106" s="280"/>
      <c r="E106" s="280"/>
      <c r="F106" s="281" t="s">
        <v>1041</v>
      </c>
      <c r="G106" s="258"/>
      <c r="H106" s="258" t="s">
        <v>1081</v>
      </c>
      <c r="I106" s="258" t="s">
        <v>1043</v>
      </c>
      <c r="J106" s="258">
        <v>20</v>
      </c>
      <c r="K106" s="272"/>
    </row>
    <row r="107" s="1" customFormat="1" ht="15" customHeight="1">
      <c r="B107" s="270"/>
      <c r="C107" s="258" t="s">
        <v>1044</v>
      </c>
      <c r="D107" s="258"/>
      <c r="E107" s="258"/>
      <c r="F107" s="281" t="s">
        <v>1041</v>
      </c>
      <c r="G107" s="258"/>
      <c r="H107" s="258" t="s">
        <v>1081</v>
      </c>
      <c r="I107" s="258" t="s">
        <v>1043</v>
      </c>
      <c r="J107" s="258">
        <v>120</v>
      </c>
      <c r="K107" s="272"/>
    </row>
    <row r="108" s="1" customFormat="1" ht="15" customHeight="1">
      <c r="B108" s="283"/>
      <c r="C108" s="258" t="s">
        <v>1046</v>
      </c>
      <c r="D108" s="258"/>
      <c r="E108" s="258"/>
      <c r="F108" s="281" t="s">
        <v>1047</v>
      </c>
      <c r="G108" s="258"/>
      <c r="H108" s="258" t="s">
        <v>1081</v>
      </c>
      <c r="I108" s="258" t="s">
        <v>1043</v>
      </c>
      <c r="J108" s="258">
        <v>50</v>
      </c>
      <c r="K108" s="272"/>
    </row>
    <row r="109" s="1" customFormat="1" ht="15" customHeight="1">
      <c r="B109" s="283"/>
      <c r="C109" s="258" t="s">
        <v>1049</v>
      </c>
      <c r="D109" s="258"/>
      <c r="E109" s="258"/>
      <c r="F109" s="281" t="s">
        <v>1041</v>
      </c>
      <c r="G109" s="258"/>
      <c r="H109" s="258" t="s">
        <v>1081</v>
      </c>
      <c r="I109" s="258" t="s">
        <v>1051</v>
      </c>
      <c r="J109" s="258"/>
      <c r="K109" s="272"/>
    </row>
    <row r="110" s="1" customFormat="1" ht="15" customHeight="1">
      <c r="B110" s="283"/>
      <c r="C110" s="258" t="s">
        <v>1060</v>
      </c>
      <c r="D110" s="258"/>
      <c r="E110" s="258"/>
      <c r="F110" s="281" t="s">
        <v>1047</v>
      </c>
      <c r="G110" s="258"/>
      <c r="H110" s="258" t="s">
        <v>1081</v>
      </c>
      <c r="I110" s="258" t="s">
        <v>1043</v>
      </c>
      <c r="J110" s="258">
        <v>50</v>
      </c>
      <c r="K110" s="272"/>
    </row>
    <row r="111" s="1" customFormat="1" ht="15" customHeight="1">
      <c r="B111" s="283"/>
      <c r="C111" s="258" t="s">
        <v>1068</v>
      </c>
      <c r="D111" s="258"/>
      <c r="E111" s="258"/>
      <c r="F111" s="281" t="s">
        <v>1047</v>
      </c>
      <c r="G111" s="258"/>
      <c r="H111" s="258" t="s">
        <v>1081</v>
      </c>
      <c r="I111" s="258" t="s">
        <v>1043</v>
      </c>
      <c r="J111" s="258">
        <v>50</v>
      </c>
      <c r="K111" s="272"/>
    </row>
    <row r="112" s="1" customFormat="1" ht="15" customHeight="1">
      <c r="B112" s="283"/>
      <c r="C112" s="258" t="s">
        <v>1066</v>
      </c>
      <c r="D112" s="258"/>
      <c r="E112" s="258"/>
      <c r="F112" s="281" t="s">
        <v>1047</v>
      </c>
      <c r="G112" s="258"/>
      <c r="H112" s="258" t="s">
        <v>1081</v>
      </c>
      <c r="I112" s="258" t="s">
        <v>1043</v>
      </c>
      <c r="J112" s="258">
        <v>50</v>
      </c>
      <c r="K112" s="272"/>
    </row>
    <row r="113" s="1" customFormat="1" ht="15" customHeight="1">
      <c r="B113" s="283"/>
      <c r="C113" s="258" t="s">
        <v>51</v>
      </c>
      <c r="D113" s="258"/>
      <c r="E113" s="258"/>
      <c r="F113" s="281" t="s">
        <v>1041</v>
      </c>
      <c r="G113" s="258"/>
      <c r="H113" s="258" t="s">
        <v>1082</v>
      </c>
      <c r="I113" s="258" t="s">
        <v>1043</v>
      </c>
      <c r="J113" s="258">
        <v>20</v>
      </c>
      <c r="K113" s="272"/>
    </row>
    <row r="114" s="1" customFormat="1" ht="15" customHeight="1">
      <c r="B114" s="283"/>
      <c r="C114" s="258" t="s">
        <v>1083</v>
      </c>
      <c r="D114" s="258"/>
      <c r="E114" s="258"/>
      <c r="F114" s="281" t="s">
        <v>1041</v>
      </c>
      <c r="G114" s="258"/>
      <c r="H114" s="258" t="s">
        <v>1084</v>
      </c>
      <c r="I114" s="258" t="s">
        <v>1043</v>
      </c>
      <c r="J114" s="258">
        <v>120</v>
      </c>
      <c r="K114" s="272"/>
    </row>
    <row r="115" s="1" customFormat="1" ht="15" customHeight="1">
      <c r="B115" s="283"/>
      <c r="C115" s="258" t="s">
        <v>36</v>
      </c>
      <c r="D115" s="258"/>
      <c r="E115" s="258"/>
      <c r="F115" s="281" t="s">
        <v>1041</v>
      </c>
      <c r="G115" s="258"/>
      <c r="H115" s="258" t="s">
        <v>1085</v>
      </c>
      <c r="I115" s="258" t="s">
        <v>1076</v>
      </c>
      <c r="J115" s="258"/>
      <c r="K115" s="272"/>
    </row>
    <row r="116" s="1" customFormat="1" ht="15" customHeight="1">
      <c r="B116" s="283"/>
      <c r="C116" s="258" t="s">
        <v>46</v>
      </c>
      <c r="D116" s="258"/>
      <c r="E116" s="258"/>
      <c r="F116" s="281" t="s">
        <v>1041</v>
      </c>
      <c r="G116" s="258"/>
      <c r="H116" s="258" t="s">
        <v>1086</v>
      </c>
      <c r="I116" s="258" t="s">
        <v>1076</v>
      </c>
      <c r="J116" s="258"/>
      <c r="K116" s="272"/>
    </row>
    <row r="117" s="1" customFormat="1" ht="15" customHeight="1">
      <c r="B117" s="283"/>
      <c r="C117" s="258" t="s">
        <v>55</v>
      </c>
      <c r="D117" s="258"/>
      <c r="E117" s="258"/>
      <c r="F117" s="281" t="s">
        <v>1041</v>
      </c>
      <c r="G117" s="258"/>
      <c r="H117" s="258" t="s">
        <v>1087</v>
      </c>
      <c r="I117" s="258" t="s">
        <v>1088</v>
      </c>
      <c r="J117" s="258"/>
      <c r="K117" s="272"/>
    </row>
    <row r="118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49" t="s">
        <v>1089</v>
      </c>
      <c r="D122" s="249"/>
      <c r="E122" s="249"/>
      <c r="F122" s="249"/>
      <c r="G122" s="249"/>
      <c r="H122" s="249"/>
      <c r="I122" s="249"/>
      <c r="J122" s="249"/>
      <c r="K122" s="300"/>
    </row>
    <row r="123" s="1" customFormat="1" ht="17.25" customHeight="1">
      <c r="B123" s="301"/>
      <c r="C123" s="273" t="s">
        <v>1035</v>
      </c>
      <c r="D123" s="273"/>
      <c r="E123" s="273"/>
      <c r="F123" s="273" t="s">
        <v>1036</v>
      </c>
      <c r="G123" s="274"/>
      <c r="H123" s="273" t="s">
        <v>52</v>
      </c>
      <c r="I123" s="273" t="s">
        <v>55</v>
      </c>
      <c r="J123" s="273" t="s">
        <v>1037</v>
      </c>
      <c r="K123" s="302"/>
    </row>
    <row r="124" s="1" customFormat="1" ht="17.25" customHeight="1">
      <c r="B124" s="301"/>
      <c r="C124" s="275" t="s">
        <v>1038</v>
      </c>
      <c r="D124" s="275"/>
      <c r="E124" s="275"/>
      <c r="F124" s="276" t="s">
        <v>1039</v>
      </c>
      <c r="G124" s="277"/>
      <c r="H124" s="275"/>
      <c r="I124" s="275"/>
      <c r="J124" s="275" t="s">
        <v>1040</v>
      </c>
      <c r="K124" s="302"/>
    </row>
    <row r="125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="1" customFormat="1" ht="15" customHeight="1">
      <c r="B126" s="303"/>
      <c r="C126" s="258" t="s">
        <v>1044</v>
      </c>
      <c r="D126" s="280"/>
      <c r="E126" s="280"/>
      <c r="F126" s="281" t="s">
        <v>1041</v>
      </c>
      <c r="G126" s="258"/>
      <c r="H126" s="258" t="s">
        <v>1081</v>
      </c>
      <c r="I126" s="258" t="s">
        <v>1043</v>
      </c>
      <c r="J126" s="258">
        <v>120</v>
      </c>
      <c r="K126" s="306"/>
    </row>
    <row r="127" s="1" customFormat="1" ht="15" customHeight="1">
      <c r="B127" s="303"/>
      <c r="C127" s="258" t="s">
        <v>1090</v>
      </c>
      <c r="D127" s="258"/>
      <c r="E127" s="258"/>
      <c r="F127" s="281" t="s">
        <v>1041</v>
      </c>
      <c r="G127" s="258"/>
      <c r="H127" s="258" t="s">
        <v>1091</v>
      </c>
      <c r="I127" s="258" t="s">
        <v>1043</v>
      </c>
      <c r="J127" s="258" t="s">
        <v>1092</v>
      </c>
      <c r="K127" s="306"/>
    </row>
    <row r="128" s="1" customFormat="1" ht="15" customHeight="1">
      <c r="B128" s="303"/>
      <c r="C128" s="258" t="s">
        <v>989</v>
      </c>
      <c r="D128" s="258"/>
      <c r="E128" s="258"/>
      <c r="F128" s="281" t="s">
        <v>1041</v>
      </c>
      <c r="G128" s="258"/>
      <c r="H128" s="258" t="s">
        <v>1093</v>
      </c>
      <c r="I128" s="258" t="s">
        <v>1043</v>
      </c>
      <c r="J128" s="258" t="s">
        <v>1092</v>
      </c>
      <c r="K128" s="306"/>
    </row>
    <row r="129" s="1" customFormat="1" ht="15" customHeight="1">
      <c r="B129" s="303"/>
      <c r="C129" s="258" t="s">
        <v>1052</v>
      </c>
      <c r="D129" s="258"/>
      <c r="E129" s="258"/>
      <c r="F129" s="281" t="s">
        <v>1047</v>
      </c>
      <c r="G129" s="258"/>
      <c r="H129" s="258" t="s">
        <v>1053</v>
      </c>
      <c r="I129" s="258" t="s">
        <v>1043</v>
      </c>
      <c r="J129" s="258">
        <v>15</v>
      </c>
      <c r="K129" s="306"/>
    </row>
    <row r="130" s="1" customFormat="1" ht="15" customHeight="1">
      <c r="B130" s="303"/>
      <c r="C130" s="284" t="s">
        <v>1054</v>
      </c>
      <c r="D130" s="284"/>
      <c r="E130" s="284"/>
      <c r="F130" s="285" t="s">
        <v>1047</v>
      </c>
      <c r="G130" s="284"/>
      <c r="H130" s="284" t="s">
        <v>1055</v>
      </c>
      <c r="I130" s="284" t="s">
        <v>1043</v>
      </c>
      <c r="J130" s="284">
        <v>15</v>
      </c>
      <c r="K130" s="306"/>
    </row>
    <row r="131" s="1" customFormat="1" ht="15" customHeight="1">
      <c r="B131" s="303"/>
      <c r="C131" s="284" t="s">
        <v>1056</v>
      </c>
      <c r="D131" s="284"/>
      <c r="E131" s="284"/>
      <c r="F131" s="285" t="s">
        <v>1047</v>
      </c>
      <c r="G131" s="284"/>
      <c r="H131" s="284" t="s">
        <v>1057</v>
      </c>
      <c r="I131" s="284" t="s">
        <v>1043</v>
      </c>
      <c r="J131" s="284">
        <v>20</v>
      </c>
      <c r="K131" s="306"/>
    </row>
    <row r="132" s="1" customFormat="1" ht="15" customHeight="1">
      <c r="B132" s="303"/>
      <c r="C132" s="284" t="s">
        <v>1058</v>
      </c>
      <c r="D132" s="284"/>
      <c r="E132" s="284"/>
      <c r="F132" s="285" t="s">
        <v>1047</v>
      </c>
      <c r="G132" s="284"/>
      <c r="H132" s="284" t="s">
        <v>1059</v>
      </c>
      <c r="I132" s="284" t="s">
        <v>1043</v>
      </c>
      <c r="J132" s="284">
        <v>20</v>
      </c>
      <c r="K132" s="306"/>
    </row>
    <row r="133" s="1" customFormat="1" ht="15" customHeight="1">
      <c r="B133" s="303"/>
      <c r="C133" s="258" t="s">
        <v>1046</v>
      </c>
      <c r="D133" s="258"/>
      <c r="E133" s="258"/>
      <c r="F133" s="281" t="s">
        <v>1047</v>
      </c>
      <c r="G133" s="258"/>
      <c r="H133" s="258" t="s">
        <v>1081</v>
      </c>
      <c r="I133" s="258" t="s">
        <v>1043</v>
      </c>
      <c r="J133" s="258">
        <v>50</v>
      </c>
      <c r="K133" s="306"/>
    </row>
    <row r="134" s="1" customFormat="1" ht="15" customHeight="1">
      <c r="B134" s="303"/>
      <c r="C134" s="258" t="s">
        <v>1060</v>
      </c>
      <c r="D134" s="258"/>
      <c r="E134" s="258"/>
      <c r="F134" s="281" t="s">
        <v>1047</v>
      </c>
      <c r="G134" s="258"/>
      <c r="H134" s="258" t="s">
        <v>1081</v>
      </c>
      <c r="I134" s="258" t="s">
        <v>1043</v>
      </c>
      <c r="J134" s="258">
        <v>50</v>
      </c>
      <c r="K134" s="306"/>
    </row>
    <row r="135" s="1" customFormat="1" ht="15" customHeight="1">
      <c r="B135" s="303"/>
      <c r="C135" s="258" t="s">
        <v>1066</v>
      </c>
      <c r="D135" s="258"/>
      <c r="E135" s="258"/>
      <c r="F135" s="281" t="s">
        <v>1047</v>
      </c>
      <c r="G135" s="258"/>
      <c r="H135" s="258" t="s">
        <v>1081</v>
      </c>
      <c r="I135" s="258" t="s">
        <v>1043</v>
      </c>
      <c r="J135" s="258">
        <v>50</v>
      </c>
      <c r="K135" s="306"/>
    </row>
    <row r="136" s="1" customFormat="1" ht="15" customHeight="1">
      <c r="B136" s="303"/>
      <c r="C136" s="258" t="s">
        <v>1068</v>
      </c>
      <c r="D136" s="258"/>
      <c r="E136" s="258"/>
      <c r="F136" s="281" t="s">
        <v>1047</v>
      </c>
      <c r="G136" s="258"/>
      <c r="H136" s="258" t="s">
        <v>1081</v>
      </c>
      <c r="I136" s="258" t="s">
        <v>1043</v>
      </c>
      <c r="J136" s="258">
        <v>50</v>
      </c>
      <c r="K136" s="306"/>
    </row>
    <row r="137" s="1" customFormat="1" ht="15" customHeight="1">
      <c r="B137" s="303"/>
      <c r="C137" s="258" t="s">
        <v>1069</v>
      </c>
      <c r="D137" s="258"/>
      <c r="E137" s="258"/>
      <c r="F137" s="281" t="s">
        <v>1047</v>
      </c>
      <c r="G137" s="258"/>
      <c r="H137" s="258" t="s">
        <v>1094</v>
      </c>
      <c r="I137" s="258" t="s">
        <v>1043</v>
      </c>
      <c r="J137" s="258">
        <v>255</v>
      </c>
      <c r="K137" s="306"/>
    </row>
    <row r="138" s="1" customFormat="1" ht="15" customHeight="1">
      <c r="B138" s="303"/>
      <c r="C138" s="258" t="s">
        <v>1071</v>
      </c>
      <c r="D138" s="258"/>
      <c r="E138" s="258"/>
      <c r="F138" s="281" t="s">
        <v>1041</v>
      </c>
      <c r="G138" s="258"/>
      <c r="H138" s="258" t="s">
        <v>1095</v>
      </c>
      <c r="I138" s="258" t="s">
        <v>1073</v>
      </c>
      <c r="J138" s="258"/>
      <c r="K138" s="306"/>
    </row>
    <row r="139" s="1" customFormat="1" ht="15" customHeight="1">
      <c r="B139" s="303"/>
      <c r="C139" s="258" t="s">
        <v>1074</v>
      </c>
      <c r="D139" s="258"/>
      <c r="E139" s="258"/>
      <c r="F139" s="281" t="s">
        <v>1041</v>
      </c>
      <c r="G139" s="258"/>
      <c r="H139" s="258" t="s">
        <v>1096</v>
      </c>
      <c r="I139" s="258" t="s">
        <v>1076</v>
      </c>
      <c r="J139" s="258"/>
      <c r="K139" s="306"/>
    </row>
    <row r="140" s="1" customFormat="1" ht="15" customHeight="1">
      <c r="B140" s="303"/>
      <c r="C140" s="258" t="s">
        <v>1077</v>
      </c>
      <c r="D140" s="258"/>
      <c r="E140" s="258"/>
      <c r="F140" s="281" t="s">
        <v>1041</v>
      </c>
      <c r="G140" s="258"/>
      <c r="H140" s="258" t="s">
        <v>1077</v>
      </c>
      <c r="I140" s="258" t="s">
        <v>1076</v>
      </c>
      <c r="J140" s="258"/>
      <c r="K140" s="306"/>
    </row>
    <row r="141" s="1" customFormat="1" ht="15" customHeight="1">
      <c r="B141" s="303"/>
      <c r="C141" s="258" t="s">
        <v>36</v>
      </c>
      <c r="D141" s="258"/>
      <c r="E141" s="258"/>
      <c r="F141" s="281" t="s">
        <v>1041</v>
      </c>
      <c r="G141" s="258"/>
      <c r="H141" s="258" t="s">
        <v>1097</v>
      </c>
      <c r="I141" s="258" t="s">
        <v>1076</v>
      </c>
      <c r="J141" s="258"/>
      <c r="K141" s="306"/>
    </row>
    <row r="142" s="1" customFormat="1" ht="15" customHeight="1">
      <c r="B142" s="303"/>
      <c r="C142" s="258" t="s">
        <v>1098</v>
      </c>
      <c r="D142" s="258"/>
      <c r="E142" s="258"/>
      <c r="F142" s="281" t="s">
        <v>1041</v>
      </c>
      <c r="G142" s="258"/>
      <c r="H142" s="258" t="s">
        <v>1099</v>
      </c>
      <c r="I142" s="258" t="s">
        <v>1076</v>
      </c>
      <c r="J142" s="258"/>
      <c r="K142" s="306"/>
    </row>
    <row r="143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1100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1035</v>
      </c>
      <c r="D148" s="273"/>
      <c r="E148" s="273"/>
      <c r="F148" s="273" t="s">
        <v>1036</v>
      </c>
      <c r="G148" s="274"/>
      <c r="H148" s="273" t="s">
        <v>52</v>
      </c>
      <c r="I148" s="273" t="s">
        <v>55</v>
      </c>
      <c r="J148" s="273" t="s">
        <v>1037</v>
      </c>
      <c r="K148" s="272"/>
    </row>
    <row r="149" s="1" customFormat="1" ht="17.25" customHeight="1">
      <c r="B149" s="270"/>
      <c r="C149" s="275" t="s">
        <v>1038</v>
      </c>
      <c r="D149" s="275"/>
      <c r="E149" s="275"/>
      <c r="F149" s="276" t="s">
        <v>1039</v>
      </c>
      <c r="G149" s="277"/>
      <c r="H149" s="275"/>
      <c r="I149" s="275"/>
      <c r="J149" s="275" t="s">
        <v>1040</v>
      </c>
      <c r="K149" s="272"/>
    </row>
    <row r="150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="1" customFormat="1" ht="15" customHeight="1">
      <c r="B151" s="283"/>
      <c r="C151" s="310" t="s">
        <v>1044</v>
      </c>
      <c r="D151" s="258"/>
      <c r="E151" s="258"/>
      <c r="F151" s="311" t="s">
        <v>1041</v>
      </c>
      <c r="G151" s="258"/>
      <c r="H151" s="310" t="s">
        <v>1081</v>
      </c>
      <c r="I151" s="310" t="s">
        <v>1043</v>
      </c>
      <c r="J151" s="310">
        <v>120</v>
      </c>
      <c r="K151" s="306"/>
    </row>
    <row r="152" s="1" customFormat="1" ht="15" customHeight="1">
      <c r="B152" s="283"/>
      <c r="C152" s="310" t="s">
        <v>1090</v>
      </c>
      <c r="D152" s="258"/>
      <c r="E152" s="258"/>
      <c r="F152" s="311" t="s">
        <v>1041</v>
      </c>
      <c r="G152" s="258"/>
      <c r="H152" s="310" t="s">
        <v>1101</v>
      </c>
      <c r="I152" s="310" t="s">
        <v>1043</v>
      </c>
      <c r="J152" s="310" t="s">
        <v>1092</v>
      </c>
      <c r="K152" s="306"/>
    </row>
    <row r="153" s="1" customFormat="1" ht="15" customHeight="1">
      <c r="B153" s="283"/>
      <c r="C153" s="310" t="s">
        <v>989</v>
      </c>
      <c r="D153" s="258"/>
      <c r="E153" s="258"/>
      <c r="F153" s="311" t="s">
        <v>1041</v>
      </c>
      <c r="G153" s="258"/>
      <c r="H153" s="310" t="s">
        <v>1102</v>
      </c>
      <c r="I153" s="310" t="s">
        <v>1043</v>
      </c>
      <c r="J153" s="310" t="s">
        <v>1092</v>
      </c>
      <c r="K153" s="306"/>
    </row>
    <row r="154" s="1" customFormat="1" ht="15" customHeight="1">
      <c r="B154" s="283"/>
      <c r="C154" s="310" t="s">
        <v>1046</v>
      </c>
      <c r="D154" s="258"/>
      <c r="E154" s="258"/>
      <c r="F154" s="311" t="s">
        <v>1047</v>
      </c>
      <c r="G154" s="258"/>
      <c r="H154" s="310" t="s">
        <v>1081</v>
      </c>
      <c r="I154" s="310" t="s">
        <v>1043</v>
      </c>
      <c r="J154" s="310">
        <v>50</v>
      </c>
      <c r="K154" s="306"/>
    </row>
    <row r="155" s="1" customFormat="1" ht="15" customHeight="1">
      <c r="B155" s="283"/>
      <c r="C155" s="310" t="s">
        <v>1049</v>
      </c>
      <c r="D155" s="258"/>
      <c r="E155" s="258"/>
      <c r="F155" s="311" t="s">
        <v>1041</v>
      </c>
      <c r="G155" s="258"/>
      <c r="H155" s="310" t="s">
        <v>1081</v>
      </c>
      <c r="I155" s="310" t="s">
        <v>1051</v>
      </c>
      <c r="J155" s="310"/>
      <c r="K155" s="306"/>
    </row>
    <row r="156" s="1" customFormat="1" ht="15" customHeight="1">
      <c r="B156" s="283"/>
      <c r="C156" s="310" t="s">
        <v>1060</v>
      </c>
      <c r="D156" s="258"/>
      <c r="E156" s="258"/>
      <c r="F156" s="311" t="s">
        <v>1047</v>
      </c>
      <c r="G156" s="258"/>
      <c r="H156" s="310" t="s">
        <v>1081</v>
      </c>
      <c r="I156" s="310" t="s">
        <v>1043</v>
      </c>
      <c r="J156" s="310">
        <v>50</v>
      </c>
      <c r="K156" s="306"/>
    </row>
    <row r="157" s="1" customFormat="1" ht="15" customHeight="1">
      <c r="B157" s="283"/>
      <c r="C157" s="310" t="s">
        <v>1068</v>
      </c>
      <c r="D157" s="258"/>
      <c r="E157" s="258"/>
      <c r="F157" s="311" t="s">
        <v>1047</v>
      </c>
      <c r="G157" s="258"/>
      <c r="H157" s="310" t="s">
        <v>1081</v>
      </c>
      <c r="I157" s="310" t="s">
        <v>1043</v>
      </c>
      <c r="J157" s="310">
        <v>50</v>
      </c>
      <c r="K157" s="306"/>
    </row>
    <row r="158" s="1" customFormat="1" ht="15" customHeight="1">
      <c r="B158" s="283"/>
      <c r="C158" s="310" t="s">
        <v>1066</v>
      </c>
      <c r="D158" s="258"/>
      <c r="E158" s="258"/>
      <c r="F158" s="311" t="s">
        <v>1047</v>
      </c>
      <c r="G158" s="258"/>
      <c r="H158" s="310" t="s">
        <v>1081</v>
      </c>
      <c r="I158" s="310" t="s">
        <v>1043</v>
      </c>
      <c r="J158" s="310">
        <v>50</v>
      </c>
      <c r="K158" s="306"/>
    </row>
    <row r="159" s="1" customFormat="1" ht="15" customHeight="1">
      <c r="B159" s="283"/>
      <c r="C159" s="310" t="s">
        <v>100</v>
      </c>
      <c r="D159" s="258"/>
      <c r="E159" s="258"/>
      <c r="F159" s="311" t="s">
        <v>1041</v>
      </c>
      <c r="G159" s="258"/>
      <c r="H159" s="310" t="s">
        <v>1103</v>
      </c>
      <c r="I159" s="310" t="s">
        <v>1043</v>
      </c>
      <c r="J159" s="310" t="s">
        <v>1104</v>
      </c>
      <c r="K159" s="306"/>
    </row>
    <row r="160" s="1" customFormat="1" ht="15" customHeight="1">
      <c r="B160" s="283"/>
      <c r="C160" s="310" t="s">
        <v>1105</v>
      </c>
      <c r="D160" s="258"/>
      <c r="E160" s="258"/>
      <c r="F160" s="311" t="s">
        <v>1041</v>
      </c>
      <c r="G160" s="258"/>
      <c r="H160" s="310" t="s">
        <v>1106</v>
      </c>
      <c r="I160" s="310" t="s">
        <v>1076</v>
      </c>
      <c r="J160" s="310"/>
      <c r="K160" s="306"/>
    </row>
    <row r="16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1107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1035</v>
      </c>
      <c r="D166" s="273"/>
      <c r="E166" s="273"/>
      <c r="F166" s="273" t="s">
        <v>1036</v>
      </c>
      <c r="G166" s="315"/>
      <c r="H166" s="316" t="s">
        <v>52</v>
      </c>
      <c r="I166" s="316" t="s">
        <v>55</v>
      </c>
      <c r="J166" s="273" t="s">
        <v>1037</v>
      </c>
      <c r="K166" s="250"/>
    </row>
    <row r="167" s="1" customFormat="1" ht="17.25" customHeight="1">
      <c r="B167" s="251"/>
      <c r="C167" s="275" t="s">
        <v>1038</v>
      </c>
      <c r="D167" s="275"/>
      <c r="E167" s="275"/>
      <c r="F167" s="276" t="s">
        <v>1039</v>
      </c>
      <c r="G167" s="317"/>
      <c r="H167" s="318"/>
      <c r="I167" s="318"/>
      <c r="J167" s="275" t="s">
        <v>1040</v>
      </c>
      <c r="K167" s="253"/>
    </row>
    <row r="168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="1" customFormat="1" ht="15" customHeight="1">
      <c r="B169" s="283"/>
      <c r="C169" s="258" t="s">
        <v>1044</v>
      </c>
      <c r="D169" s="258"/>
      <c r="E169" s="258"/>
      <c r="F169" s="281" t="s">
        <v>1041</v>
      </c>
      <c r="G169" s="258"/>
      <c r="H169" s="258" t="s">
        <v>1081</v>
      </c>
      <c r="I169" s="258" t="s">
        <v>1043</v>
      </c>
      <c r="J169" s="258">
        <v>120</v>
      </c>
      <c r="K169" s="306"/>
    </row>
    <row r="170" s="1" customFormat="1" ht="15" customHeight="1">
      <c r="B170" s="283"/>
      <c r="C170" s="258" t="s">
        <v>1090</v>
      </c>
      <c r="D170" s="258"/>
      <c r="E170" s="258"/>
      <c r="F170" s="281" t="s">
        <v>1041</v>
      </c>
      <c r="G170" s="258"/>
      <c r="H170" s="258" t="s">
        <v>1091</v>
      </c>
      <c r="I170" s="258" t="s">
        <v>1043</v>
      </c>
      <c r="J170" s="258" t="s">
        <v>1092</v>
      </c>
      <c r="K170" s="306"/>
    </row>
    <row r="171" s="1" customFormat="1" ht="15" customHeight="1">
      <c r="B171" s="283"/>
      <c r="C171" s="258" t="s">
        <v>989</v>
      </c>
      <c r="D171" s="258"/>
      <c r="E171" s="258"/>
      <c r="F171" s="281" t="s">
        <v>1041</v>
      </c>
      <c r="G171" s="258"/>
      <c r="H171" s="258" t="s">
        <v>1108</v>
      </c>
      <c r="I171" s="258" t="s">
        <v>1043</v>
      </c>
      <c r="J171" s="258" t="s">
        <v>1092</v>
      </c>
      <c r="K171" s="306"/>
    </row>
    <row r="172" s="1" customFormat="1" ht="15" customHeight="1">
      <c r="B172" s="283"/>
      <c r="C172" s="258" t="s">
        <v>1046</v>
      </c>
      <c r="D172" s="258"/>
      <c r="E172" s="258"/>
      <c r="F172" s="281" t="s">
        <v>1047</v>
      </c>
      <c r="G172" s="258"/>
      <c r="H172" s="258" t="s">
        <v>1108</v>
      </c>
      <c r="I172" s="258" t="s">
        <v>1043</v>
      </c>
      <c r="J172" s="258">
        <v>50</v>
      </c>
      <c r="K172" s="306"/>
    </row>
    <row r="173" s="1" customFormat="1" ht="15" customHeight="1">
      <c r="B173" s="283"/>
      <c r="C173" s="258" t="s">
        <v>1049</v>
      </c>
      <c r="D173" s="258"/>
      <c r="E173" s="258"/>
      <c r="F173" s="281" t="s">
        <v>1041</v>
      </c>
      <c r="G173" s="258"/>
      <c r="H173" s="258" t="s">
        <v>1108</v>
      </c>
      <c r="I173" s="258" t="s">
        <v>1051</v>
      </c>
      <c r="J173" s="258"/>
      <c r="K173" s="306"/>
    </row>
    <row r="174" s="1" customFormat="1" ht="15" customHeight="1">
      <c r="B174" s="283"/>
      <c r="C174" s="258" t="s">
        <v>1060</v>
      </c>
      <c r="D174" s="258"/>
      <c r="E174" s="258"/>
      <c r="F174" s="281" t="s">
        <v>1047</v>
      </c>
      <c r="G174" s="258"/>
      <c r="H174" s="258" t="s">
        <v>1108</v>
      </c>
      <c r="I174" s="258" t="s">
        <v>1043</v>
      </c>
      <c r="J174" s="258">
        <v>50</v>
      </c>
      <c r="K174" s="306"/>
    </row>
    <row r="175" s="1" customFormat="1" ht="15" customHeight="1">
      <c r="B175" s="283"/>
      <c r="C175" s="258" t="s">
        <v>1068</v>
      </c>
      <c r="D175" s="258"/>
      <c r="E175" s="258"/>
      <c r="F175" s="281" t="s">
        <v>1047</v>
      </c>
      <c r="G175" s="258"/>
      <c r="H175" s="258" t="s">
        <v>1108</v>
      </c>
      <c r="I175" s="258" t="s">
        <v>1043</v>
      </c>
      <c r="J175" s="258">
        <v>50</v>
      </c>
      <c r="K175" s="306"/>
    </row>
    <row r="176" s="1" customFormat="1" ht="15" customHeight="1">
      <c r="B176" s="283"/>
      <c r="C176" s="258" t="s">
        <v>1066</v>
      </c>
      <c r="D176" s="258"/>
      <c r="E176" s="258"/>
      <c r="F176" s="281" t="s">
        <v>1047</v>
      </c>
      <c r="G176" s="258"/>
      <c r="H176" s="258" t="s">
        <v>1108</v>
      </c>
      <c r="I176" s="258" t="s">
        <v>1043</v>
      </c>
      <c r="J176" s="258">
        <v>50</v>
      </c>
      <c r="K176" s="306"/>
    </row>
    <row r="177" s="1" customFormat="1" ht="15" customHeight="1">
      <c r="B177" s="283"/>
      <c r="C177" s="258" t="s">
        <v>116</v>
      </c>
      <c r="D177" s="258"/>
      <c r="E177" s="258"/>
      <c r="F177" s="281" t="s">
        <v>1041</v>
      </c>
      <c r="G177" s="258"/>
      <c r="H177" s="258" t="s">
        <v>1109</v>
      </c>
      <c r="I177" s="258" t="s">
        <v>1110</v>
      </c>
      <c r="J177" s="258"/>
      <c r="K177" s="306"/>
    </row>
    <row r="178" s="1" customFormat="1" ht="15" customHeight="1">
      <c r="B178" s="283"/>
      <c r="C178" s="258" t="s">
        <v>55</v>
      </c>
      <c r="D178" s="258"/>
      <c r="E178" s="258"/>
      <c r="F178" s="281" t="s">
        <v>1041</v>
      </c>
      <c r="G178" s="258"/>
      <c r="H178" s="258" t="s">
        <v>1111</v>
      </c>
      <c r="I178" s="258" t="s">
        <v>1112</v>
      </c>
      <c r="J178" s="258">
        <v>1</v>
      </c>
      <c r="K178" s="306"/>
    </row>
    <row r="179" s="1" customFormat="1" ht="15" customHeight="1">
      <c r="B179" s="283"/>
      <c r="C179" s="258" t="s">
        <v>51</v>
      </c>
      <c r="D179" s="258"/>
      <c r="E179" s="258"/>
      <c r="F179" s="281" t="s">
        <v>1041</v>
      </c>
      <c r="G179" s="258"/>
      <c r="H179" s="258" t="s">
        <v>1113</v>
      </c>
      <c r="I179" s="258" t="s">
        <v>1043</v>
      </c>
      <c r="J179" s="258">
        <v>20</v>
      </c>
      <c r="K179" s="306"/>
    </row>
    <row r="180" s="1" customFormat="1" ht="15" customHeight="1">
      <c r="B180" s="283"/>
      <c r="C180" s="258" t="s">
        <v>52</v>
      </c>
      <c r="D180" s="258"/>
      <c r="E180" s="258"/>
      <c r="F180" s="281" t="s">
        <v>1041</v>
      </c>
      <c r="G180" s="258"/>
      <c r="H180" s="258" t="s">
        <v>1114</v>
      </c>
      <c r="I180" s="258" t="s">
        <v>1043</v>
      </c>
      <c r="J180" s="258">
        <v>255</v>
      </c>
      <c r="K180" s="306"/>
    </row>
    <row r="181" s="1" customFormat="1" ht="15" customHeight="1">
      <c r="B181" s="283"/>
      <c r="C181" s="258" t="s">
        <v>117</v>
      </c>
      <c r="D181" s="258"/>
      <c r="E181" s="258"/>
      <c r="F181" s="281" t="s">
        <v>1041</v>
      </c>
      <c r="G181" s="258"/>
      <c r="H181" s="258" t="s">
        <v>1005</v>
      </c>
      <c r="I181" s="258" t="s">
        <v>1043</v>
      </c>
      <c r="J181" s="258">
        <v>10</v>
      </c>
      <c r="K181" s="306"/>
    </row>
    <row r="182" s="1" customFormat="1" ht="15" customHeight="1">
      <c r="B182" s="283"/>
      <c r="C182" s="258" t="s">
        <v>118</v>
      </c>
      <c r="D182" s="258"/>
      <c r="E182" s="258"/>
      <c r="F182" s="281" t="s">
        <v>1041</v>
      </c>
      <c r="G182" s="258"/>
      <c r="H182" s="258" t="s">
        <v>1115</v>
      </c>
      <c r="I182" s="258" t="s">
        <v>1076</v>
      </c>
      <c r="J182" s="258"/>
      <c r="K182" s="306"/>
    </row>
    <row r="183" s="1" customFormat="1" ht="15" customHeight="1">
      <c r="B183" s="283"/>
      <c r="C183" s="258" t="s">
        <v>1116</v>
      </c>
      <c r="D183" s="258"/>
      <c r="E183" s="258"/>
      <c r="F183" s="281" t="s">
        <v>1041</v>
      </c>
      <c r="G183" s="258"/>
      <c r="H183" s="258" t="s">
        <v>1117</v>
      </c>
      <c r="I183" s="258" t="s">
        <v>1076</v>
      </c>
      <c r="J183" s="258"/>
      <c r="K183" s="306"/>
    </row>
    <row r="184" s="1" customFormat="1" ht="15" customHeight="1">
      <c r="B184" s="283"/>
      <c r="C184" s="258" t="s">
        <v>1105</v>
      </c>
      <c r="D184" s="258"/>
      <c r="E184" s="258"/>
      <c r="F184" s="281" t="s">
        <v>1041</v>
      </c>
      <c r="G184" s="258"/>
      <c r="H184" s="258" t="s">
        <v>1118</v>
      </c>
      <c r="I184" s="258" t="s">
        <v>1076</v>
      </c>
      <c r="J184" s="258"/>
      <c r="K184" s="306"/>
    </row>
    <row r="185" s="1" customFormat="1" ht="15" customHeight="1">
      <c r="B185" s="283"/>
      <c r="C185" s="258" t="s">
        <v>120</v>
      </c>
      <c r="D185" s="258"/>
      <c r="E185" s="258"/>
      <c r="F185" s="281" t="s">
        <v>1047</v>
      </c>
      <c r="G185" s="258"/>
      <c r="H185" s="258" t="s">
        <v>1119</v>
      </c>
      <c r="I185" s="258" t="s">
        <v>1043</v>
      </c>
      <c r="J185" s="258">
        <v>50</v>
      </c>
      <c r="K185" s="306"/>
    </row>
    <row r="186" s="1" customFormat="1" ht="15" customHeight="1">
      <c r="B186" s="283"/>
      <c r="C186" s="258" t="s">
        <v>1120</v>
      </c>
      <c r="D186" s="258"/>
      <c r="E186" s="258"/>
      <c r="F186" s="281" t="s">
        <v>1047</v>
      </c>
      <c r="G186" s="258"/>
      <c r="H186" s="258" t="s">
        <v>1121</v>
      </c>
      <c r="I186" s="258" t="s">
        <v>1122</v>
      </c>
      <c r="J186" s="258"/>
      <c r="K186" s="306"/>
    </row>
    <row r="187" s="1" customFormat="1" ht="15" customHeight="1">
      <c r="B187" s="283"/>
      <c r="C187" s="258" t="s">
        <v>1123</v>
      </c>
      <c r="D187" s="258"/>
      <c r="E187" s="258"/>
      <c r="F187" s="281" t="s">
        <v>1047</v>
      </c>
      <c r="G187" s="258"/>
      <c r="H187" s="258" t="s">
        <v>1124</v>
      </c>
      <c r="I187" s="258" t="s">
        <v>1122</v>
      </c>
      <c r="J187" s="258"/>
      <c r="K187" s="306"/>
    </row>
    <row r="188" s="1" customFormat="1" ht="15" customHeight="1">
      <c r="B188" s="283"/>
      <c r="C188" s="258" t="s">
        <v>1125</v>
      </c>
      <c r="D188" s="258"/>
      <c r="E188" s="258"/>
      <c r="F188" s="281" t="s">
        <v>1047</v>
      </c>
      <c r="G188" s="258"/>
      <c r="H188" s="258" t="s">
        <v>1126</v>
      </c>
      <c r="I188" s="258" t="s">
        <v>1122</v>
      </c>
      <c r="J188" s="258"/>
      <c r="K188" s="306"/>
    </row>
    <row r="189" s="1" customFormat="1" ht="15" customHeight="1">
      <c r="B189" s="283"/>
      <c r="C189" s="319" t="s">
        <v>1127</v>
      </c>
      <c r="D189" s="258"/>
      <c r="E189" s="258"/>
      <c r="F189" s="281" t="s">
        <v>1047</v>
      </c>
      <c r="G189" s="258"/>
      <c r="H189" s="258" t="s">
        <v>1128</v>
      </c>
      <c r="I189" s="258" t="s">
        <v>1129</v>
      </c>
      <c r="J189" s="320" t="s">
        <v>1130</v>
      </c>
      <c r="K189" s="306"/>
    </row>
    <row r="190" s="14" customFormat="1" ht="15" customHeight="1">
      <c r="B190" s="321"/>
      <c r="C190" s="322" t="s">
        <v>1131</v>
      </c>
      <c r="D190" s="323"/>
      <c r="E190" s="323"/>
      <c r="F190" s="324" t="s">
        <v>1047</v>
      </c>
      <c r="G190" s="323"/>
      <c r="H190" s="323" t="s">
        <v>1132</v>
      </c>
      <c r="I190" s="323" t="s">
        <v>1129</v>
      </c>
      <c r="J190" s="325" t="s">
        <v>1130</v>
      </c>
      <c r="K190" s="326"/>
    </row>
    <row r="191" s="1" customFormat="1" ht="15" customHeight="1">
      <c r="B191" s="283"/>
      <c r="C191" s="319" t="s">
        <v>40</v>
      </c>
      <c r="D191" s="258"/>
      <c r="E191" s="258"/>
      <c r="F191" s="281" t="s">
        <v>1041</v>
      </c>
      <c r="G191" s="258"/>
      <c r="H191" s="255" t="s">
        <v>1133</v>
      </c>
      <c r="I191" s="258" t="s">
        <v>1134</v>
      </c>
      <c r="J191" s="258"/>
      <c r="K191" s="306"/>
    </row>
    <row r="192" s="1" customFormat="1" ht="15" customHeight="1">
      <c r="B192" s="283"/>
      <c r="C192" s="319" t="s">
        <v>1135</v>
      </c>
      <c r="D192" s="258"/>
      <c r="E192" s="258"/>
      <c r="F192" s="281" t="s">
        <v>1041</v>
      </c>
      <c r="G192" s="258"/>
      <c r="H192" s="258" t="s">
        <v>1136</v>
      </c>
      <c r="I192" s="258" t="s">
        <v>1076</v>
      </c>
      <c r="J192" s="258"/>
      <c r="K192" s="306"/>
    </row>
    <row r="193" s="1" customFormat="1" ht="15" customHeight="1">
      <c r="B193" s="283"/>
      <c r="C193" s="319" t="s">
        <v>1137</v>
      </c>
      <c r="D193" s="258"/>
      <c r="E193" s="258"/>
      <c r="F193" s="281" t="s">
        <v>1041</v>
      </c>
      <c r="G193" s="258"/>
      <c r="H193" s="258" t="s">
        <v>1138</v>
      </c>
      <c r="I193" s="258" t="s">
        <v>1076</v>
      </c>
      <c r="J193" s="258"/>
      <c r="K193" s="306"/>
    </row>
    <row r="194" s="1" customFormat="1" ht="15" customHeight="1">
      <c r="B194" s="283"/>
      <c r="C194" s="319" t="s">
        <v>1139</v>
      </c>
      <c r="D194" s="258"/>
      <c r="E194" s="258"/>
      <c r="F194" s="281" t="s">
        <v>1047</v>
      </c>
      <c r="G194" s="258"/>
      <c r="H194" s="258" t="s">
        <v>1140</v>
      </c>
      <c r="I194" s="258" t="s">
        <v>1076</v>
      </c>
      <c r="J194" s="258"/>
      <c r="K194" s="306"/>
    </row>
    <row r="195" s="1" customFormat="1" ht="15" customHeight="1">
      <c r="B195" s="312"/>
      <c r="C195" s="327"/>
      <c r="D195" s="292"/>
      <c r="E195" s="292"/>
      <c r="F195" s="292"/>
      <c r="G195" s="292"/>
      <c r="H195" s="292"/>
      <c r="I195" s="292"/>
      <c r="J195" s="292"/>
      <c r="K195" s="313"/>
    </row>
    <row r="196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="1" customFormat="1" ht="18.75" customHeight="1">
      <c r="B197" s="294"/>
      <c r="C197" s="304"/>
      <c r="D197" s="304"/>
      <c r="E197" s="304"/>
      <c r="F197" s="314"/>
      <c r="G197" s="304"/>
      <c r="H197" s="304"/>
      <c r="I197" s="304"/>
      <c r="J197" s="304"/>
      <c r="K197" s="294"/>
    </row>
    <row r="198" s="1" customFormat="1" ht="18.75" customHeight="1">
      <c r="B198" s="266"/>
      <c r="C198" s="266"/>
      <c r="D198" s="266"/>
      <c r="E198" s="266"/>
      <c r="F198" s="266"/>
      <c r="G198" s="266"/>
      <c r="H198" s="266"/>
      <c r="I198" s="266"/>
      <c r="J198" s="266"/>
      <c r="K198" s="266"/>
    </row>
    <row r="199" s="1" customFormat="1" ht="13.5">
      <c r="B199" s="245"/>
      <c r="C199" s="246"/>
      <c r="D199" s="246"/>
      <c r="E199" s="246"/>
      <c r="F199" s="246"/>
      <c r="G199" s="246"/>
      <c r="H199" s="246"/>
      <c r="I199" s="246"/>
      <c r="J199" s="246"/>
      <c r="K199" s="247"/>
    </row>
    <row r="200" s="1" customFormat="1" ht="21">
      <c r="B200" s="248"/>
      <c r="C200" s="249" t="s">
        <v>1141</v>
      </c>
      <c r="D200" s="249"/>
      <c r="E200" s="249"/>
      <c r="F200" s="249"/>
      <c r="G200" s="249"/>
      <c r="H200" s="249"/>
      <c r="I200" s="249"/>
      <c r="J200" s="249"/>
      <c r="K200" s="250"/>
    </row>
    <row r="201" s="1" customFormat="1" ht="25.5" customHeight="1">
      <c r="B201" s="248"/>
      <c r="C201" s="328" t="s">
        <v>1142</v>
      </c>
      <c r="D201" s="328"/>
      <c r="E201" s="328"/>
      <c r="F201" s="328" t="s">
        <v>1143</v>
      </c>
      <c r="G201" s="329"/>
      <c r="H201" s="328" t="s">
        <v>1144</v>
      </c>
      <c r="I201" s="328"/>
      <c r="J201" s="328"/>
      <c r="K201" s="250"/>
    </row>
    <row r="202" s="1" customFormat="1" ht="5.25" customHeight="1">
      <c r="B202" s="283"/>
      <c r="C202" s="278"/>
      <c r="D202" s="278"/>
      <c r="E202" s="278"/>
      <c r="F202" s="278"/>
      <c r="G202" s="304"/>
      <c r="H202" s="278"/>
      <c r="I202" s="278"/>
      <c r="J202" s="278"/>
      <c r="K202" s="306"/>
    </row>
    <row r="203" s="1" customFormat="1" ht="15" customHeight="1">
      <c r="B203" s="283"/>
      <c r="C203" s="258" t="s">
        <v>1134</v>
      </c>
      <c r="D203" s="258"/>
      <c r="E203" s="258"/>
      <c r="F203" s="281" t="s">
        <v>41</v>
      </c>
      <c r="G203" s="258"/>
      <c r="H203" s="258" t="s">
        <v>1145</v>
      </c>
      <c r="I203" s="258"/>
      <c r="J203" s="258"/>
      <c r="K203" s="306"/>
    </row>
    <row r="204" s="1" customFormat="1" ht="15" customHeight="1">
      <c r="B204" s="283"/>
      <c r="C204" s="258"/>
      <c r="D204" s="258"/>
      <c r="E204" s="258"/>
      <c r="F204" s="281" t="s">
        <v>42</v>
      </c>
      <c r="G204" s="258"/>
      <c r="H204" s="258" t="s">
        <v>1146</v>
      </c>
      <c r="I204" s="258"/>
      <c r="J204" s="258"/>
      <c r="K204" s="306"/>
    </row>
    <row r="205" s="1" customFormat="1" ht="15" customHeight="1">
      <c r="B205" s="283"/>
      <c r="C205" s="258"/>
      <c r="D205" s="258"/>
      <c r="E205" s="258"/>
      <c r="F205" s="281" t="s">
        <v>45</v>
      </c>
      <c r="G205" s="258"/>
      <c r="H205" s="258" t="s">
        <v>1147</v>
      </c>
      <c r="I205" s="258"/>
      <c r="J205" s="258"/>
      <c r="K205" s="306"/>
    </row>
    <row r="206" s="1" customFormat="1" ht="15" customHeight="1">
      <c r="B206" s="283"/>
      <c r="C206" s="258"/>
      <c r="D206" s="258"/>
      <c r="E206" s="258"/>
      <c r="F206" s="281" t="s">
        <v>43</v>
      </c>
      <c r="G206" s="258"/>
      <c r="H206" s="258" t="s">
        <v>1148</v>
      </c>
      <c r="I206" s="258"/>
      <c r="J206" s="258"/>
      <c r="K206" s="306"/>
    </row>
    <row r="207" s="1" customFormat="1" ht="15" customHeight="1">
      <c r="B207" s="283"/>
      <c r="C207" s="258"/>
      <c r="D207" s="258"/>
      <c r="E207" s="258"/>
      <c r="F207" s="281" t="s">
        <v>44</v>
      </c>
      <c r="G207" s="258"/>
      <c r="H207" s="258" t="s">
        <v>1149</v>
      </c>
      <c r="I207" s="258"/>
      <c r="J207" s="258"/>
      <c r="K207" s="306"/>
    </row>
    <row r="208" s="1" customFormat="1" ht="15" customHeight="1">
      <c r="B208" s="283"/>
      <c r="C208" s="258"/>
      <c r="D208" s="258"/>
      <c r="E208" s="258"/>
      <c r="F208" s="281"/>
      <c r="G208" s="258"/>
      <c r="H208" s="258"/>
      <c r="I208" s="258"/>
      <c r="J208" s="258"/>
      <c r="K208" s="306"/>
    </row>
    <row r="209" s="1" customFormat="1" ht="15" customHeight="1">
      <c r="B209" s="283"/>
      <c r="C209" s="258" t="s">
        <v>1088</v>
      </c>
      <c r="D209" s="258"/>
      <c r="E209" s="258"/>
      <c r="F209" s="281" t="s">
        <v>77</v>
      </c>
      <c r="G209" s="258"/>
      <c r="H209" s="258" t="s">
        <v>1150</v>
      </c>
      <c r="I209" s="258"/>
      <c r="J209" s="258"/>
      <c r="K209" s="306"/>
    </row>
    <row r="210" s="1" customFormat="1" ht="15" customHeight="1">
      <c r="B210" s="283"/>
      <c r="C210" s="258"/>
      <c r="D210" s="258"/>
      <c r="E210" s="258"/>
      <c r="F210" s="281" t="s">
        <v>983</v>
      </c>
      <c r="G210" s="258"/>
      <c r="H210" s="258" t="s">
        <v>984</v>
      </c>
      <c r="I210" s="258"/>
      <c r="J210" s="258"/>
      <c r="K210" s="306"/>
    </row>
    <row r="211" s="1" customFormat="1" ht="15" customHeight="1">
      <c r="B211" s="283"/>
      <c r="C211" s="258"/>
      <c r="D211" s="258"/>
      <c r="E211" s="258"/>
      <c r="F211" s="281" t="s">
        <v>981</v>
      </c>
      <c r="G211" s="258"/>
      <c r="H211" s="258" t="s">
        <v>1151</v>
      </c>
      <c r="I211" s="258"/>
      <c r="J211" s="258"/>
      <c r="K211" s="306"/>
    </row>
    <row r="212" s="1" customFormat="1" ht="15" customHeight="1">
      <c r="B212" s="330"/>
      <c r="C212" s="258"/>
      <c r="D212" s="258"/>
      <c r="E212" s="258"/>
      <c r="F212" s="281" t="s">
        <v>985</v>
      </c>
      <c r="G212" s="319"/>
      <c r="H212" s="310" t="s">
        <v>986</v>
      </c>
      <c r="I212" s="310"/>
      <c r="J212" s="310"/>
      <c r="K212" s="331"/>
    </row>
    <row r="213" s="1" customFormat="1" ht="15" customHeight="1">
      <c r="B213" s="330"/>
      <c r="C213" s="258"/>
      <c r="D213" s="258"/>
      <c r="E213" s="258"/>
      <c r="F213" s="281" t="s">
        <v>987</v>
      </c>
      <c r="G213" s="319"/>
      <c r="H213" s="310" t="s">
        <v>663</v>
      </c>
      <c r="I213" s="310"/>
      <c r="J213" s="310"/>
      <c r="K213" s="331"/>
    </row>
    <row r="214" s="1" customFormat="1" ht="15" customHeight="1">
      <c r="B214" s="330"/>
      <c r="C214" s="258"/>
      <c r="D214" s="258"/>
      <c r="E214" s="258"/>
      <c r="F214" s="281"/>
      <c r="G214" s="319"/>
      <c r="H214" s="310"/>
      <c r="I214" s="310"/>
      <c r="J214" s="310"/>
      <c r="K214" s="331"/>
    </row>
    <row r="215" s="1" customFormat="1" ht="15" customHeight="1">
      <c r="B215" s="330"/>
      <c r="C215" s="258" t="s">
        <v>1112</v>
      </c>
      <c r="D215" s="258"/>
      <c r="E215" s="258"/>
      <c r="F215" s="281">
        <v>1</v>
      </c>
      <c r="G215" s="319"/>
      <c r="H215" s="310" t="s">
        <v>1152</v>
      </c>
      <c r="I215" s="310"/>
      <c r="J215" s="310"/>
      <c r="K215" s="331"/>
    </row>
    <row r="216" s="1" customFormat="1" ht="15" customHeight="1">
      <c r="B216" s="330"/>
      <c r="C216" s="258"/>
      <c r="D216" s="258"/>
      <c r="E216" s="258"/>
      <c r="F216" s="281">
        <v>2</v>
      </c>
      <c r="G216" s="319"/>
      <c r="H216" s="310" t="s">
        <v>1153</v>
      </c>
      <c r="I216" s="310"/>
      <c r="J216" s="310"/>
      <c r="K216" s="331"/>
    </row>
    <row r="217" s="1" customFormat="1" ht="15" customHeight="1">
      <c r="B217" s="330"/>
      <c r="C217" s="258"/>
      <c r="D217" s="258"/>
      <c r="E217" s="258"/>
      <c r="F217" s="281">
        <v>3</v>
      </c>
      <c r="G217" s="319"/>
      <c r="H217" s="310" t="s">
        <v>1154</v>
      </c>
      <c r="I217" s="310"/>
      <c r="J217" s="310"/>
      <c r="K217" s="331"/>
    </row>
    <row r="218" s="1" customFormat="1" ht="15" customHeight="1">
      <c r="B218" s="330"/>
      <c r="C218" s="258"/>
      <c r="D218" s="258"/>
      <c r="E218" s="258"/>
      <c r="F218" s="281">
        <v>4</v>
      </c>
      <c r="G218" s="319"/>
      <c r="H218" s="310" t="s">
        <v>1155</v>
      </c>
      <c r="I218" s="310"/>
      <c r="J218" s="310"/>
      <c r="K218" s="331"/>
    </row>
    <row r="219" s="1" customFormat="1" ht="12.75" customHeight="1">
      <c r="B219" s="332"/>
      <c r="C219" s="333"/>
      <c r="D219" s="333"/>
      <c r="E219" s="333"/>
      <c r="F219" s="333"/>
      <c r="G219" s="333"/>
      <c r="H219" s="333"/>
      <c r="I219" s="333"/>
      <c r="J219" s="333"/>
      <c r="K219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DESKTOP-1DOPDVR\vlkri</dc:creator>
  <cp:lastModifiedBy>DESKTOP-1DOPDVR\vlkri</cp:lastModifiedBy>
  <dcterms:created xsi:type="dcterms:W3CDTF">2025-02-04T08:29:17Z</dcterms:created>
  <dcterms:modified xsi:type="dcterms:W3CDTF">2025-02-04T08:29:23Z</dcterms:modified>
</cp:coreProperties>
</file>